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40" firstSheet="33" activeTab="38"/>
  </bookViews>
  <sheets>
    <sheet name="CMO" sheetId="1" r:id="rId1"/>
    <sheet name="CPO" sheetId="8" r:id="rId2"/>
    <sheet name="HRMO" sheetId="9" r:id="rId3"/>
    <sheet name="CBO" sheetId="10" r:id="rId4"/>
    <sheet name="CLO" sheetId="11" r:id="rId5"/>
    <sheet name="CPDO" sheetId="7" r:id="rId6"/>
    <sheet name="SP" sheetId="12" r:id="rId7"/>
    <sheet name="CAO" sheetId="13" r:id="rId8"/>
    <sheet name="IASO" sheetId="14" r:id="rId9"/>
    <sheet name="ISO" sheetId="15" r:id="rId10"/>
    <sheet name="CTO" sheetId="16" r:id="rId11"/>
    <sheet name="ASSESSOR" sheetId="17" r:id="rId12"/>
    <sheet name="CHO" sheetId="18" r:id="rId13"/>
    <sheet name="AGRI" sheetId="19" r:id="rId14"/>
    <sheet name="CEO" sheetId="20" r:id="rId15"/>
    <sheet name="OBO" sheetId="21" r:id="rId16"/>
    <sheet name="ARCH" sheetId="22" r:id="rId17"/>
    <sheet name="GSO" sheetId="23" r:id="rId18"/>
    <sheet name="ACCTG" sheetId="24" r:id="rId19"/>
    <sheet name="CSWDO" sheetId="25" r:id="rId20"/>
    <sheet name="VET" sheetId="26" r:id="rId21"/>
    <sheet name="CCRO" sheetId="27" r:id="rId22"/>
    <sheet name="CTDO" sheetId="28" r:id="rId23"/>
    <sheet name="CENRO" sheetId="29" r:id="rId24"/>
    <sheet name="TIIC" sheetId="30" r:id="rId25"/>
    <sheet name="PSTMO" sheetId="31" r:id="rId26"/>
    <sheet name="ICCC" sheetId="32" r:id="rId27"/>
    <sheet name="ICDRRMO" sheetId="33" r:id="rId28"/>
    <sheet name="LEEO" sheetId="34" r:id="rId29"/>
    <sheet name="TERMINAL" sheetId="35" r:id="rId30"/>
    <sheet name="CENTRAL" sheetId="36" r:id="rId31"/>
    <sheet name="LAPAZ" sheetId="37" r:id="rId32"/>
    <sheet name="JARO-BIG" sheetId="38" r:id="rId33"/>
    <sheet name="JARO-SMALL" sheetId="39" r:id="rId34"/>
    <sheet name="ORIG-AREVALO" sheetId="40" r:id="rId35"/>
    <sheet name="MANDURRIAO" sheetId="41" r:id="rId36"/>
    <sheet name="MOLO BUS" sheetId="42" r:id="rId37"/>
    <sheet name="SPA" sheetId="43" r:id="rId38"/>
    <sheet name="BAYANIHAN" sheetId="44" r:id="rId39"/>
  </sheets>
  <calcPr calcId="144525"/>
</workbook>
</file>

<file path=xl/sharedStrings.xml><?xml version="1.0" encoding="utf-8"?>
<sst xmlns="http://schemas.openxmlformats.org/spreadsheetml/2006/main" count="1064">
  <si>
    <t>LBP Form No. 2</t>
  </si>
  <si>
    <t>Page 1 of 6 Pages</t>
  </si>
  <si>
    <t>PROGRAMMED APPROPRIATION AND OBLIGATION BY OBJECT OF EXPENDITURE</t>
  </si>
  <si>
    <r>
      <rPr>
        <sz val="12"/>
        <color theme="1"/>
        <rFont val="Arial Narrow"/>
        <charset val="134"/>
      </rPr>
      <t xml:space="preserve">LGU:  </t>
    </r>
    <r>
      <rPr>
        <b/>
        <u/>
        <sz val="12"/>
        <color theme="1"/>
        <rFont val="Arial Narrow"/>
        <charset val="134"/>
      </rPr>
      <t>ILOILO CITY</t>
    </r>
  </si>
  <si>
    <r>
      <rPr>
        <sz val="11"/>
        <color theme="1"/>
        <rFont val="Arial Narrow"/>
        <charset val="134"/>
      </rPr>
      <t xml:space="preserve">OFFICE: </t>
    </r>
    <r>
      <rPr>
        <b/>
        <u/>
        <sz val="11"/>
        <color theme="1"/>
        <rFont val="Arial Narrow"/>
        <charset val="134"/>
      </rPr>
      <t>CITY MAYOR'S OFFICE</t>
    </r>
  </si>
  <si>
    <t>Object of Expenditure</t>
  </si>
  <si>
    <t>Account Code</t>
  </si>
  <si>
    <t>Past Year (Actual)</t>
  </si>
  <si>
    <t>Current Year (Estimate) 2021</t>
  </si>
  <si>
    <t>Budget Year (Proposed)</t>
  </si>
  <si>
    <t>1st Semester</t>
  </si>
  <si>
    <t>2nd Semester</t>
  </si>
  <si>
    <t>Total</t>
  </si>
  <si>
    <t>(Actual)</t>
  </si>
  <si>
    <t>(Estimate)</t>
  </si>
  <si>
    <t>Personal Services</t>
  </si>
  <si>
    <t>5-01</t>
  </si>
  <si>
    <t xml:space="preserve">        Salaries and Wages - Regular</t>
  </si>
  <si>
    <t>5-01-01-010</t>
  </si>
  <si>
    <t xml:space="preserve">        Personnel Economic Relief Allowance (PERA)</t>
  </si>
  <si>
    <t>5-01-02-010</t>
  </si>
  <si>
    <t xml:space="preserve">        Representation Allowance (RA)</t>
  </si>
  <si>
    <t>5-01-02-020</t>
  </si>
  <si>
    <t xml:space="preserve">        Transportation Allowance (TA)</t>
  </si>
  <si>
    <t>5-01-02-030</t>
  </si>
  <si>
    <t xml:space="preserve">        Clothing/Uniform Allowance</t>
  </si>
  <si>
    <t>5-01-02-040</t>
  </si>
  <si>
    <t xml:space="preserve">        Longevity Pay:</t>
  </si>
  <si>
    <t>5-01-02-120</t>
  </si>
  <si>
    <t xml:space="preserve">            - Loyalty Pay</t>
  </si>
  <si>
    <t xml:space="preserve">            - Step Increment</t>
  </si>
  <si>
    <t xml:space="preserve">        Overtime and Night Pay</t>
  </si>
  <si>
    <t>5-01-02-130</t>
  </si>
  <si>
    <t xml:space="preserve">        Year End Bonus</t>
  </si>
  <si>
    <t>5-01-02-140</t>
  </si>
  <si>
    <t xml:space="preserve">        Cash Gift</t>
  </si>
  <si>
    <t>5-01-02-150</t>
  </si>
  <si>
    <t xml:space="preserve">        Other Bonuses and Allowances:</t>
  </si>
  <si>
    <t>5-01-02-990</t>
  </si>
  <si>
    <t xml:space="preserve">            - Mid-Year Bonus</t>
  </si>
  <si>
    <t xml:space="preserve">            - Productivity Enhancement Incentive</t>
  </si>
  <si>
    <t>Presented in SPA</t>
  </si>
  <si>
    <t xml:space="preserve">        Retirement and Life Insurance Premiums</t>
  </si>
  <si>
    <t>5-01-03-010</t>
  </si>
  <si>
    <t xml:space="preserve">        Pag-IBIG Contributions</t>
  </si>
  <si>
    <t>5-01-03-020</t>
  </si>
  <si>
    <t xml:space="preserve">        PhilHealth Contributions</t>
  </si>
  <si>
    <t>5-01-03-030</t>
  </si>
  <si>
    <t xml:space="preserve">        Employees Compensation Insurance Premiums</t>
  </si>
  <si>
    <t>5-01-03-040</t>
  </si>
  <si>
    <t xml:space="preserve">        Terminal Leave Benefits</t>
  </si>
  <si>
    <t>5-01-04-030</t>
  </si>
  <si>
    <t xml:space="preserve">        Fund for Implementation of Third Tranche of the </t>
  </si>
  <si>
    <t xml:space="preserve">           Modified Salary Schedule for Local Gov't. </t>
  </si>
  <si>
    <t xml:space="preserve">           Personnel (July-December 2022)</t>
  </si>
  <si>
    <t xml:space="preserve">             - Salaries and Wages - Regular</t>
  </si>
  <si>
    <t xml:space="preserve">             - Year End Bonus</t>
  </si>
  <si>
    <t xml:space="preserve">             - Retirement and Life Insurance Premiums</t>
  </si>
  <si>
    <t xml:space="preserve">             - PhilHealth Contributions</t>
  </si>
  <si>
    <t>TOTAL PERSONAL SERVICES</t>
  </si>
  <si>
    <t>Page 2 of 6 Pages</t>
  </si>
  <si>
    <r>
      <rPr>
        <sz val="12"/>
        <color theme="1"/>
        <rFont val="Arial Narrow"/>
        <charset val="134"/>
      </rPr>
      <t xml:space="preserve">LGU: </t>
    </r>
    <r>
      <rPr>
        <b/>
        <sz val="12"/>
        <color theme="1"/>
        <rFont val="Arial Narrow"/>
        <charset val="134"/>
      </rPr>
      <t xml:space="preserve"> </t>
    </r>
    <r>
      <rPr>
        <b/>
        <u/>
        <sz val="12"/>
        <color theme="1"/>
        <rFont val="Arial Narrow"/>
        <charset val="134"/>
      </rPr>
      <t>ILOILO CITY</t>
    </r>
  </si>
  <si>
    <t>Maintenance and Other Operating Expenses</t>
  </si>
  <si>
    <t>5-02</t>
  </si>
  <si>
    <t xml:space="preserve">      Traveling Expenses - Local</t>
  </si>
  <si>
    <t>5-02-01-010</t>
  </si>
  <si>
    <t xml:space="preserve">      Traveling Expenses - Foreign</t>
  </si>
  <si>
    <t>5-02-01-020</t>
  </si>
  <si>
    <t xml:space="preserve">      Training Expenses</t>
  </si>
  <si>
    <t>5-02-02-010</t>
  </si>
  <si>
    <t xml:space="preserve">      Scholarship Grants Expenses</t>
  </si>
  <si>
    <t>5-02-02-020</t>
  </si>
  <si>
    <t xml:space="preserve">           Scholarship Master in Public Governance (WVSU)</t>
  </si>
  <si>
    <t xml:space="preserve">           Scholarship Diploma in Early Childhood Educ. (WVSU)</t>
  </si>
  <si>
    <t xml:space="preserve">           West Visayas State University Scholarship Program</t>
  </si>
  <si>
    <t xml:space="preserve">           Educational Financial Assistance Program for</t>
  </si>
  <si>
    <t xml:space="preserve">                 College Students</t>
  </si>
  <si>
    <t xml:space="preserve">      Office Supplies Expenses:</t>
  </si>
  <si>
    <t>5-02-03-010</t>
  </si>
  <si>
    <t xml:space="preserve">           Executive Office</t>
  </si>
  <si>
    <t xml:space="preserve">           City Administrator</t>
  </si>
  <si>
    <t xml:space="preserve">           Sr. Executive Assistant</t>
  </si>
  <si>
    <t xml:space="preserve">           Administrative Division</t>
  </si>
  <si>
    <t xml:space="preserve">           Permits and License Division</t>
  </si>
  <si>
    <t xml:space="preserve">           Community Development Division</t>
  </si>
  <si>
    <t xml:space="preserve">           Assistant. Department Head II</t>
  </si>
  <si>
    <t xml:space="preserve">           Building Administrator</t>
  </si>
  <si>
    <t xml:space="preserve">      Fuel, Oil and Lubricants Expenses:</t>
  </si>
  <si>
    <t>5-02-03-090</t>
  </si>
  <si>
    <t xml:space="preserve">      Other Supplies and Materials Expenses:</t>
  </si>
  <si>
    <t>5-02-03-990</t>
  </si>
  <si>
    <t xml:space="preserve">      Postage and Courier Services:</t>
  </si>
  <si>
    <t>5-02-05-010</t>
  </si>
  <si>
    <t xml:space="preserve">           Administrative  Division</t>
  </si>
  <si>
    <t xml:space="preserve">      Confidential Expenses/Intelligence Expenses</t>
  </si>
  <si>
    <t>5-02-10-010/020</t>
  </si>
  <si>
    <t xml:space="preserve">      Extraordinary and Miscellaneous Expenses</t>
  </si>
  <si>
    <t>5-02-10-030</t>
  </si>
  <si>
    <t xml:space="preserve">      Peace and Order Program</t>
  </si>
  <si>
    <t>5-02-99-990</t>
  </si>
  <si>
    <t xml:space="preserve">      Security Services</t>
  </si>
  <si>
    <t>5-02-12-030</t>
  </si>
  <si>
    <t xml:space="preserve">      Repairs &amp; Maintenance - Infrastructure Asset</t>
  </si>
  <si>
    <t>5-02-13-030</t>
  </si>
  <si>
    <t xml:space="preserve">                   Building Administrator</t>
  </si>
  <si>
    <t xml:space="preserve">      Repairs &amp; Maintenance - Building &amp; Other Structures</t>
  </si>
  <si>
    <t>5-02-13-040-01</t>
  </si>
  <si>
    <t xml:space="preserve">              - Buildings</t>
  </si>
  <si>
    <t>Page 3 of 6 Pages</t>
  </si>
  <si>
    <t xml:space="preserve">      Repairs &amp; Maintenance - Machinery &amp; Equipment</t>
  </si>
  <si>
    <t>5-02-13-050-02</t>
  </si>
  <si>
    <t xml:space="preserve">              - Office Equipment</t>
  </si>
  <si>
    <t xml:space="preserve">                   Executive Office</t>
  </si>
  <si>
    <t>5-02-13-050</t>
  </si>
  <si>
    <t xml:space="preserve">      Repairs &amp; Maintenance - Transportation Equipment </t>
  </si>
  <si>
    <t>5-02-13-060</t>
  </si>
  <si>
    <t xml:space="preserve">      Advertising Expenses</t>
  </si>
  <si>
    <t>5-02-99-010</t>
  </si>
  <si>
    <t xml:space="preserve">      Representation Expenses</t>
  </si>
  <si>
    <t>5-02-99-030</t>
  </si>
  <si>
    <t xml:space="preserve">      Other Maintenance and Operating Expenses:</t>
  </si>
  <si>
    <t xml:space="preserve">                   Permits and License Division</t>
  </si>
  <si>
    <t xml:space="preserve">                   ICARE Center</t>
  </si>
  <si>
    <t xml:space="preserve">      Public Information Program</t>
  </si>
  <si>
    <t xml:space="preserve">      Bids &amp; Awards Committee, R.A. 9184</t>
  </si>
  <si>
    <t xml:space="preserve">           Operational Requirements</t>
  </si>
  <si>
    <t xml:space="preserve">      Various Festivities/Holidays</t>
  </si>
  <si>
    <t xml:space="preserve">      Special Project for Employment of Students</t>
  </si>
  <si>
    <t xml:space="preserve">           (SPES/RA 10917/Summer Job)</t>
  </si>
  <si>
    <t xml:space="preserve">      Administrative Support Program Services</t>
  </si>
  <si>
    <t xml:space="preserve">      General Services(Various Offices)</t>
  </si>
  <si>
    <t xml:space="preserve">      Iloilo City Sports Development Division </t>
  </si>
  <si>
    <t xml:space="preserve">   **City Health Development Projects</t>
  </si>
  <si>
    <t xml:space="preserve">   **Mobile Health Center Services (Mobile Clinic)</t>
  </si>
  <si>
    <t xml:space="preserve">      Task Force on Moral and Values Formation</t>
  </si>
  <si>
    <t xml:space="preserve">      Task Force on Internet &amp; Gaming Center, Anti-Piracy</t>
  </si>
  <si>
    <t xml:space="preserve">           and Pornography</t>
  </si>
  <si>
    <t xml:space="preserve">      Beautification Program</t>
  </si>
  <si>
    <t xml:space="preserve">      Boarding House Commission</t>
  </si>
  <si>
    <t xml:space="preserve">      Task Force Boltahe</t>
  </si>
  <si>
    <t xml:space="preserve">      Coordinated Executive Sangguniang Panlungsod</t>
  </si>
  <si>
    <t xml:space="preserve">           Efforts for the Dev't. of Iloilo City (CESPEDIC)</t>
  </si>
  <si>
    <t xml:space="preserve">      Maintenance of Public Library</t>
  </si>
  <si>
    <t xml:space="preserve">      Iloilo City Urban Poor Affairs Office (ICUPAO)</t>
  </si>
  <si>
    <t xml:space="preserve">   **Office of the Senior Citizen Affairs (OSCA)</t>
  </si>
  <si>
    <t xml:space="preserve">      Iloilo City Cooperative Development Office</t>
  </si>
  <si>
    <t>**Programs/Projects Related to Senior Citizens &amp; PWD</t>
  </si>
  <si>
    <t xml:space="preserve">Page 4 of 6 Pages </t>
  </si>
  <si>
    <t xml:space="preserve">      Iloilo City Anti-Smoking Task Force (ICAST)</t>
  </si>
  <si>
    <t xml:space="preserve">   **Persons with Disability Affairs Office (PDAO) </t>
  </si>
  <si>
    <t xml:space="preserve">      Barangay Enhancement &amp; Development Program</t>
  </si>
  <si>
    <t xml:space="preserve">      Lying-In Clinic, Arevalo Health Center</t>
  </si>
  <si>
    <t xml:space="preserve">      Lying-In Clinic, Calumpang Health Center</t>
  </si>
  <si>
    <t xml:space="preserve">      Procurement Management Services Program</t>
  </si>
  <si>
    <t xml:space="preserve">      Local Economic and Investment Promotion</t>
  </si>
  <si>
    <t xml:space="preserve">           Support Program </t>
  </si>
  <si>
    <t xml:space="preserve">      Business Permit and Licensing Support Program</t>
  </si>
  <si>
    <t xml:space="preserve">      Public Employment Services Support Program</t>
  </si>
  <si>
    <t xml:space="preserve">      Green Guards for Plazas, Esplanades &amp;</t>
  </si>
  <si>
    <t xml:space="preserve">          Main Thoroughfares</t>
  </si>
  <si>
    <t xml:space="preserve">      City Hall Maintenance Program</t>
  </si>
  <si>
    <t xml:space="preserve">      Meetings, Incentives, Conventions, Exhibitions and</t>
  </si>
  <si>
    <t xml:space="preserve">           Events (M.I.C.E.)</t>
  </si>
  <si>
    <t xml:space="preserve">      Fund for the Implementation of the Public Private</t>
  </si>
  <si>
    <t xml:space="preserve">           Partnership (PPP) Code</t>
  </si>
  <si>
    <t>Transferred from SPA</t>
  </si>
  <si>
    <t xml:space="preserve">      Water Expenses</t>
  </si>
  <si>
    <t>5-02-04-010</t>
  </si>
  <si>
    <t xml:space="preserve">      Electricity  Expenses</t>
  </si>
  <si>
    <t>5-02-04-020</t>
  </si>
  <si>
    <t xml:space="preserve">      Telephone  Expenses:</t>
  </si>
  <si>
    <t>5-02-05-020</t>
  </si>
  <si>
    <t xml:space="preserve">           - Landline</t>
  </si>
  <si>
    <t xml:space="preserve">           - Mobile</t>
  </si>
  <si>
    <t xml:space="preserve">      Internet Subscription Expenses</t>
  </si>
  <si>
    <t>5-02-05-030</t>
  </si>
  <si>
    <t xml:space="preserve">      Cash for Work Program</t>
  </si>
  <si>
    <t xml:space="preserve">      Consultancy Services</t>
  </si>
  <si>
    <t>5-02-11-030</t>
  </si>
  <si>
    <t xml:space="preserve">      Fund for procurement of consumables and supplies</t>
  </si>
  <si>
    <t xml:space="preserve">           for COVID19 laboratory</t>
  </si>
  <si>
    <t>5-02-03-080</t>
  </si>
  <si>
    <t>TOTAL MAINTENANCE AND OTHER</t>
  </si>
  <si>
    <t>OPERATING EXPENSES</t>
  </si>
  <si>
    <t xml:space="preserve">                                                      </t>
  </si>
  <si>
    <t>Page 5 of  6 Pages</t>
  </si>
  <si>
    <t>Capital Outlays</t>
  </si>
  <si>
    <t xml:space="preserve">      Other Structures</t>
  </si>
  <si>
    <t>1-07-04-990</t>
  </si>
  <si>
    <t xml:space="preserve">           - Peace &amp; Order Program</t>
  </si>
  <si>
    <t xml:space="preserve">      Office Equipment</t>
  </si>
  <si>
    <t>1-07-05-020</t>
  </si>
  <si>
    <t xml:space="preserve">           - Executive Office</t>
  </si>
  <si>
    <t xml:space="preserve">           - Bids and Awards Committee</t>
  </si>
  <si>
    <t xml:space="preserve">      Information &amp; Communication Technology Equipment</t>
  </si>
  <si>
    <t>1-07-05-030</t>
  </si>
  <si>
    <t xml:space="preserve">      Agricultural and Forestry Equipment</t>
  </si>
  <si>
    <t>1-07-05-040</t>
  </si>
  <si>
    <t xml:space="preserve">      Communication  Equipment</t>
  </si>
  <si>
    <t>1-07-05-070</t>
  </si>
  <si>
    <t xml:space="preserve">      Military, Police &amp; Security Equipment</t>
  </si>
  <si>
    <t>1-07-05-100</t>
  </si>
  <si>
    <t xml:space="preserve">      Medical Equipment</t>
  </si>
  <si>
    <t>1-07-05-110</t>
  </si>
  <si>
    <t xml:space="preserve">      Printing Equipment</t>
  </si>
  <si>
    <t>1-07-05-120</t>
  </si>
  <si>
    <t xml:space="preserve">      Sports Equipment</t>
  </si>
  <si>
    <t>1-07-05-130</t>
  </si>
  <si>
    <t xml:space="preserve">      Technical &amp; Scientific Equipment</t>
  </si>
  <si>
    <t>1-07-05-140</t>
  </si>
  <si>
    <t xml:space="preserve">      Other Machinery and Equipment</t>
  </si>
  <si>
    <t>1-07-05-990</t>
  </si>
  <si>
    <t xml:space="preserve">      Motor Vehicles</t>
  </si>
  <si>
    <t>1-07-06-010</t>
  </si>
  <si>
    <t xml:space="preserve">           - Beautification Program</t>
  </si>
  <si>
    <t xml:space="preserve">      Furniture and Fixtures </t>
  </si>
  <si>
    <t>1-07-07-010</t>
  </si>
  <si>
    <t>Page 6 of  6 Pages</t>
  </si>
  <si>
    <t xml:space="preserve">      Projects:</t>
  </si>
  <si>
    <t xml:space="preserve">           - Fund for ICARE Center:</t>
  </si>
  <si>
    <t xml:space="preserve">                 a. Office Equipment</t>
  </si>
  <si>
    <t xml:space="preserve">                 b. Info. &amp; Comm. Technology Equipment</t>
  </si>
  <si>
    <t xml:space="preserve">                 c. Communication Equipment</t>
  </si>
  <si>
    <t xml:space="preserve">                 d. Military, Police &amp; Security Equipment</t>
  </si>
  <si>
    <t xml:space="preserve">                 e. Medical Equipment</t>
  </si>
  <si>
    <t xml:space="preserve">                 f. Other Machinery &amp; Equipment</t>
  </si>
  <si>
    <t xml:space="preserve">                 g. Furniture &amp; Fixtures</t>
  </si>
  <si>
    <t xml:space="preserve">           - Site Development of COVID19 Laboratory area</t>
  </si>
  <si>
    <t xml:space="preserve">              at Brgy. San Pedro, Molo:</t>
  </si>
  <si>
    <t xml:space="preserve">                  a. Other Land Improvement</t>
  </si>
  <si>
    <t>1-07-02-010</t>
  </si>
  <si>
    <t xml:space="preserve">                  b. Road Networks</t>
  </si>
  <si>
    <t>1-07-03-010</t>
  </si>
  <si>
    <t xml:space="preserve">                  c. Flood Control Systems</t>
  </si>
  <si>
    <t>1-07-03-020</t>
  </si>
  <si>
    <t xml:space="preserve">                  d. Power Supply Systems</t>
  </si>
  <si>
    <t>1-07-03-050</t>
  </si>
  <si>
    <t>TOTAL CAPITAL OUTLAYS</t>
  </si>
  <si>
    <t>TOTAL APPROPRIATIONS</t>
  </si>
  <si>
    <t>Prepared:</t>
  </si>
  <si>
    <t>Reviewed:</t>
  </si>
  <si>
    <t>Approved:</t>
  </si>
  <si>
    <t>MELCHOR U. TAN</t>
  </si>
  <si>
    <t>VIMINALE A. CAPULSO</t>
  </si>
  <si>
    <t>JERRY P. TREÑAS</t>
  </si>
  <si>
    <t>City Administrator</t>
  </si>
  <si>
    <t xml:space="preserve">City Budget Officer </t>
  </si>
  <si>
    <t>City Mayor</t>
  </si>
  <si>
    <t>Page 1 of  2 Pages</t>
  </si>
  <si>
    <r>
      <rPr>
        <sz val="11"/>
        <color theme="1"/>
        <rFont val="Arial Narrow"/>
        <charset val="134"/>
      </rPr>
      <t xml:space="preserve">OFFICE: </t>
    </r>
    <r>
      <rPr>
        <b/>
        <u/>
        <sz val="11"/>
        <color theme="1"/>
        <rFont val="Arial Narrow"/>
        <charset val="134"/>
      </rPr>
      <t>CITY POPULATION OFFICE</t>
    </r>
  </si>
  <si>
    <t xml:space="preserve">           Modified Salary Schedule for Local Gov't.</t>
  </si>
  <si>
    <t>Page 2 of  2 Pages</t>
  </si>
  <si>
    <t xml:space="preserve">     Traveling Expenses - Local</t>
  </si>
  <si>
    <t xml:space="preserve">     Office Supplies Expenses</t>
  </si>
  <si>
    <t xml:space="preserve">     Fuel, Oil &amp; Lubricants Expenses</t>
  </si>
  <si>
    <t xml:space="preserve">     Repairs and Maintenance - Transportation Equipment</t>
  </si>
  <si>
    <t xml:space="preserve">     Other Maintenance and Operating Expenses</t>
  </si>
  <si>
    <t xml:space="preserve">     Family Planning Services</t>
  </si>
  <si>
    <t xml:space="preserve">     Special Projects</t>
  </si>
  <si>
    <t xml:space="preserve">     Fund for Pre-Marriage Counseling Program</t>
  </si>
  <si>
    <t xml:space="preserve">     Committee on Population and Development</t>
  </si>
  <si>
    <t xml:space="preserve">     Gender and Development Program</t>
  </si>
  <si>
    <t>TOTAL MAINTENANCE AND OTHER OPERATING EXPENSES</t>
  </si>
  <si>
    <t>MARY ANN A. RAMOS</t>
  </si>
  <si>
    <t>City Population Officer</t>
  </si>
  <si>
    <t>City Budget Officer</t>
  </si>
  <si>
    <r>
      <rPr>
        <sz val="11"/>
        <color theme="1"/>
        <rFont val="Arial Narrow"/>
        <charset val="134"/>
      </rPr>
      <t xml:space="preserve">OFFICE: </t>
    </r>
    <r>
      <rPr>
        <b/>
        <u/>
        <sz val="11"/>
        <color theme="1"/>
        <rFont val="Arial Narrow"/>
        <charset val="134"/>
      </rPr>
      <t>HUMAN RESOURCE MANAGEMENT OFFICE</t>
    </r>
  </si>
  <si>
    <t xml:space="preserve">Page 2 of  2 Pages </t>
  </si>
  <si>
    <t xml:space="preserve">         Traveling Expenses - Local</t>
  </si>
  <si>
    <t xml:space="preserve">         Office Supplies Expenses</t>
  </si>
  <si>
    <t xml:space="preserve">         Awards/Rewards Expenses</t>
  </si>
  <si>
    <t>5-02-06-010</t>
  </si>
  <si>
    <t xml:space="preserve">         Repairs &amp; Maintenance - Machinery &amp; Equipment:</t>
  </si>
  <si>
    <t xml:space="preserve">         Other Maintenance and Operating Expenses</t>
  </si>
  <si>
    <t xml:space="preserve">         Human Resource Management Support Program</t>
  </si>
  <si>
    <t>LEO M. ELEVENCIONE</t>
  </si>
  <si>
    <t>City Gov't. Dept. Head II</t>
  </si>
  <si>
    <r>
      <rPr>
        <sz val="12"/>
        <color theme="1"/>
        <rFont val="Arial Narrow"/>
        <charset val="134"/>
      </rPr>
      <t xml:space="preserve">LGU:  </t>
    </r>
    <r>
      <rPr>
        <u/>
        <sz val="12"/>
        <color theme="1"/>
        <rFont val="Arial Narrow"/>
        <charset val="134"/>
      </rPr>
      <t>ILOILO CITY</t>
    </r>
  </si>
  <si>
    <r>
      <rPr>
        <sz val="11"/>
        <color theme="1"/>
        <rFont val="Arial Narrow"/>
        <charset val="134"/>
      </rPr>
      <t xml:space="preserve">OFFICE: </t>
    </r>
    <r>
      <rPr>
        <b/>
        <u/>
        <sz val="11"/>
        <color theme="1"/>
        <rFont val="Arial Narrow"/>
        <charset val="134"/>
      </rPr>
      <t>CITY BUDGET OFFICE</t>
    </r>
  </si>
  <si>
    <t xml:space="preserve">     Repairs &amp; Maintenance - Machinery &amp; Equipment</t>
  </si>
  <si>
    <t xml:space="preserve">          - Office Equipment</t>
  </si>
  <si>
    <t xml:space="preserve">          - Information &amp; Communication Tech. Equipt.</t>
  </si>
  <si>
    <t>5-02-13-050-03</t>
  </si>
  <si>
    <t xml:space="preserve">     Fidelity Bond Premiums</t>
  </si>
  <si>
    <t>5-02-16-020</t>
  </si>
  <si>
    <t xml:space="preserve">     Advertising Expenses</t>
  </si>
  <si>
    <t xml:space="preserve">     Membership Dues &amp; Contributions to</t>
  </si>
  <si>
    <t xml:space="preserve">          Organizations</t>
  </si>
  <si>
    <t>5-02-99-060</t>
  </si>
  <si>
    <t xml:space="preserve">     Barangay Budgeting Development Program</t>
  </si>
  <si>
    <t>Capital Outlay</t>
  </si>
  <si>
    <t xml:space="preserve">      Information &amp; Communication Technology Equipt.</t>
  </si>
  <si>
    <t>TOTAL  APPROPRIATIONS</t>
  </si>
  <si>
    <t>ATTY. LOVE FAITH P. HAYCO-MALLORCA</t>
  </si>
  <si>
    <t>Supervising Administrative Officer</t>
  </si>
  <si>
    <r>
      <rPr>
        <sz val="11"/>
        <color theme="1"/>
        <rFont val="Arial Narrow"/>
        <charset val="134"/>
      </rPr>
      <t xml:space="preserve">OFFICE: </t>
    </r>
    <r>
      <rPr>
        <b/>
        <u/>
        <sz val="11"/>
        <color theme="1"/>
        <rFont val="Arial Narrow"/>
        <charset val="134"/>
      </rPr>
      <t>CITY LEGAL OFFICE</t>
    </r>
  </si>
  <si>
    <t xml:space="preserve">     Postage and Courier Services</t>
  </si>
  <si>
    <t xml:space="preserve">     Effective Legal Services Program</t>
  </si>
  <si>
    <t>ATTY. EDGARDO J. GIL</t>
  </si>
  <si>
    <t xml:space="preserve"> City Legal Officer</t>
  </si>
  <si>
    <r>
      <rPr>
        <sz val="11"/>
        <color theme="1"/>
        <rFont val="Arial Narrow"/>
        <charset val="134"/>
      </rPr>
      <t xml:space="preserve">OFFICE: </t>
    </r>
    <r>
      <rPr>
        <b/>
        <u/>
        <sz val="11"/>
        <color theme="1"/>
        <rFont val="Arial Narrow"/>
        <charset val="134"/>
      </rPr>
      <t>CITY PLANNING AND DEVELOPMENT OFFICE</t>
    </r>
  </si>
  <si>
    <t xml:space="preserve">     Fuel, Oil and Lubricants Expenses</t>
  </si>
  <si>
    <t xml:space="preserve">     Repairs &amp; Maintenance-Machinery &amp; Equipment:</t>
  </si>
  <si>
    <t xml:space="preserve">     Printing and Publication Expenses </t>
  </si>
  <si>
    <t>5-02-99-020</t>
  </si>
  <si>
    <t xml:space="preserve">        (Ease of Doing Business, Annual Report,</t>
  </si>
  <si>
    <t xml:space="preserve">        Capsulized Socio-Economic Profile, Zoning</t>
  </si>
  <si>
    <t xml:space="preserve">        Maps, Zoning Forms, LGPMS, SGLG, EXCELL)</t>
  </si>
  <si>
    <t xml:space="preserve">     Dev't. Project Monitoring Evaluation Program</t>
  </si>
  <si>
    <t xml:space="preserve">     Implementation, Monitoring &amp; Enforcement of</t>
  </si>
  <si>
    <t xml:space="preserve">        CLUP &amp; Zoning Ordinance</t>
  </si>
  <si>
    <t xml:space="preserve">     Local Economic Promotion</t>
  </si>
  <si>
    <t xml:space="preserve">     Iloilo City Zoning Board  Adjustments &amp; Appeals</t>
  </si>
  <si>
    <t xml:space="preserve">        &amp; Iloilo City Zoning Review Committee</t>
  </si>
  <si>
    <t>JOSE RONI S.J. PEÑALOSA</t>
  </si>
  <si>
    <t>City Planning and Dev't. Coordinator</t>
  </si>
  <si>
    <t>Page 1 of 5 Pages</t>
  </si>
  <si>
    <r>
      <rPr>
        <sz val="11"/>
        <color theme="1"/>
        <rFont val="Arial Narrow"/>
        <charset val="134"/>
      </rPr>
      <t xml:space="preserve">OFFICE: </t>
    </r>
    <r>
      <rPr>
        <b/>
        <u/>
        <sz val="11"/>
        <color theme="1"/>
        <rFont val="Arial Narrow"/>
        <charset val="134"/>
      </rPr>
      <t>SANGGUNIANG PANLUNGSOD</t>
    </r>
  </si>
  <si>
    <t xml:space="preserve">Page 2 of 5 Pages  </t>
  </si>
  <si>
    <t xml:space="preserve">          Vice Mayor</t>
  </si>
  <si>
    <t xml:space="preserve">          Councilors:</t>
  </si>
  <si>
    <t xml:space="preserve">            - LJG L. Baronda</t>
  </si>
  <si>
    <t xml:space="preserve">            - FG V. Parcon</t>
  </si>
  <si>
    <t xml:space="preserve">            - RJ  O. Ganzon         </t>
  </si>
  <si>
    <t xml:space="preserve">            - JE G. Treñas III</t>
  </si>
  <si>
    <t xml:space="preserve">            - CM A. Tupas   </t>
  </si>
  <si>
    <t xml:space="preserve">            - E. A. Estante   </t>
  </si>
  <si>
    <t xml:space="preserve">            - R. D. Duron             </t>
  </si>
  <si>
    <t xml:space="preserve">            - A. A. Zaldivar          </t>
  </si>
  <si>
    <t xml:space="preserve">            - C. C. Javellana       </t>
  </si>
  <si>
    <t xml:space="preserve">            - L. V. Acap  </t>
  </si>
  <si>
    <t xml:space="preserve">            - M. T. Malabor   </t>
  </si>
  <si>
    <t xml:space="preserve">            - E. L. Peñaredondo</t>
  </si>
  <si>
    <t xml:space="preserve">            - MI D. Ong  </t>
  </si>
  <si>
    <t xml:space="preserve">            - L. G. Luntao</t>
  </si>
  <si>
    <t xml:space="preserve">          SP Secretariat</t>
  </si>
  <si>
    <t xml:space="preserve">     Office Supplies Expenses:</t>
  </si>
  <si>
    <t xml:space="preserve">            - R. D. Duron              </t>
  </si>
  <si>
    <t xml:space="preserve">            - A. A. Zaldivar         </t>
  </si>
  <si>
    <t xml:space="preserve">Page 3 of 5 Pages   </t>
  </si>
  <si>
    <t xml:space="preserve">            - MI D. Ong </t>
  </si>
  <si>
    <t xml:space="preserve">     Fuel, Oil &amp; Lubricants Expenses:</t>
  </si>
  <si>
    <t xml:space="preserve">                 - Vice Mayor</t>
  </si>
  <si>
    <t xml:space="preserve">                 - SP Secretariat</t>
  </si>
  <si>
    <t xml:space="preserve">     Repairs &amp; Maintenance - Machinery &amp; Equipment:</t>
  </si>
  <si>
    <t xml:space="preserve">     Repairs &amp; Maintenance - Transportation Equipment</t>
  </si>
  <si>
    <t xml:space="preserve">          - Motor Vehicles</t>
  </si>
  <si>
    <t xml:space="preserve">     Philippine Councilors League-Iloilo City Chapter</t>
  </si>
  <si>
    <t xml:space="preserve">            - E. A. Estante </t>
  </si>
  <si>
    <t xml:space="preserve">            - R. D. Duron           </t>
  </si>
  <si>
    <t xml:space="preserve">            - A. A. Zaldivar           </t>
  </si>
  <si>
    <t xml:space="preserve">            - C. C. Javellana        </t>
  </si>
  <si>
    <t xml:space="preserve">Page 4 of 5 Pages </t>
  </si>
  <si>
    <t xml:space="preserve">     Expenses for Committee Hearing:</t>
  </si>
  <si>
    <t xml:space="preserve">            - RJ  O. Ganzon       </t>
  </si>
  <si>
    <t xml:space="preserve">            - M. T. Malabor </t>
  </si>
  <si>
    <t xml:space="preserve">     Local Legislative Support Program</t>
  </si>
  <si>
    <t>(add: 14,915.00 to Vice)</t>
  </si>
  <si>
    <t xml:space="preserve">     Continuation of the Computerization of SP Records</t>
  </si>
  <si>
    <t xml:space="preserve">          Division</t>
  </si>
  <si>
    <t xml:space="preserve">     Vice Mayor</t>
  </si>
  <si>
    <t xml:space="preserve">         - Office Equipment </t>
  </si>
  <si>
    <t xml:space="preserve">         - Communication Equipment </t>
  </si>
  <si>
    <t xml:space="preserve">     SP Secretariat</t>
  </si>
  <si>
    <t xml:space="preserve">         - Information &amp; Communication Technology Equipt.</t>
  </si>
  <si>
    <t xml:space="preserve">         - Furniture and Fixtures</t>
  </si>
  <si>
    <t xml:space="preserve">     SP - IT Center and SP Archives Center</t>
  </si>
  <si>
    <t xml:space="preserve">     Fund for Local Youth Development Council</t>
  </si>
  <si>
    <t xml:space="preserve">         - Other Structure (Const./Installation of </t>
  </si>
  <si>
    <t xml:space="preserve">                 Handwashing Facility)</t>
  </si>
  <si>
    <t>Approved</t>
  </si>
  <si>
    <t>JEFFREY P. GANZON</t>
  </si>
  <si>
    <t>City Vice Mayor</t>
  </si>
  <si>
    <t xml:space="preserve">Page 1 </t>
  </si>
  <si>
    <r>
      <rPr>
        <sz val="11"/>
        <color theme="1"/>
        <rFont val="Arial Narrow"/>
        <charset val="134"/>
      </rPr>
      <t xml:space="preserve">OFFICE: </t>
    </r>
    <r>
      <rPr>
        <b/>
        <u/>
        <sz val="11"/>
        <color theme="1"/>
        <rFont val="Arial Narrow"/>
        <charset val="134"/>
      </rPr>
      <t>CITY AUDITOR'S OFFICE</t>
    </r>
  </si>
  <si>
    <t xml:space="preserve">     Training Expenses</t>
  </si>
  <si>
    <t xml:space="preserve">     Office Equipment </t>
  </si>
  <si>
    <t xml:space="preserve">     Information &amp; Communication Technology Equipt.</t>
  </si>
  <si>
    <t>WENCESLAO P. VALAQUIO</t>
  </si>
  <si>
    <t>State Auditor IV</t>
  </si>
  <si>
    <t>Page 1 of 2 Page</t>
  </si>
  <si>
    <r>
      <rPr>
        <sz val="12"/>
        <rFont val="Arial Narrow"/>
        <charset val="134"/>
      </rPr>
      <t xml:space="preserve">LGU: </t>
    </r>
    <r>
      <rPr>
        <b/>
        <sz val="12"/>
        <rFont val="Arial Narrow"/>
        <charset val="134"/>
      </rPr>
      <t xml:space="preserve"> </t>
    </r>
    <r>
      <rPr>
        <b/>
        <u/>
        <sz val="12"/>
        <rFont val="Arial Narrow"/>
        <charset val="134"/>
      </rPr>
      <t>ILOILO CITY</t>
    </r>
  </si>
  <si>
    <r>
      <rPr>
        <sz val="11"/>
        <rFont val="Arial Narrow"/>
        <charset val="134"/>
      </rPr>
      <t xml:space="preserve">OFFICE: </t>
    </r>
    <r>
      <rPr>
        <b/>
        <u/>
        <sz val="11"/>
        <rFont val="Arial Narrow"/>
        <charset val="134"/>
      </rPr>
      <t>INTERNAL AUDIT SERVICE OFFICE</t>
    </r>
  </si>
  <si>
    <t>Page 2 of 2 Pages</t>
  </si>
  <si>
    <t xml:space="preserve">     Internal Audit Support Program</t>
  </si>
  <si>
    <t>ATTY. MARY JOAN V. MONTAÑO-PALLADA</t>
  </si>
  <si>
    <t>City Government Department Head II</t>
  </si>
  <si>
    <t>Page 1 of 2 Pages</t>
  </si>
  <si>
    <r>
      <rPr>
        <sz val="11"/>
        <color theme="1"/>
        <rFont val="Arial Narrow"/>
        <charset val="134"/>
      </rPr>
      <t xml:space="preserve">OFFICE: </t>
    </r>
    <r>
      <rPr>
        <b/>
        <u/>
        <sz val="11"/>
        <color theme="1"/>
        <rFont val="Arial Narrow"/>
        <charset val="134"/>
      </rPr>
      <t>INFORMATION SYSTEMS OFFICE</t>
    </r>
  </si>
  <si>
    <t xml:space="preserve">     Repair &amp; Maintenance - Machinery &amp; Equipment</t>
  </si>
  <si>
    <t xml:space="preserve">     Other Maintenance &amp; Operating Expenses</t>
  </si>
  <si>
    <t xml:space="preserve">     Information System Support Program</t>
  </si>
  <si>
    <t xml:space="preserve"> MELCHOR U. TAN</t>
  </si>
  <si>
    <t>Page 1 of  3  Pages</t>
  </si>
  <si>
    <r>
      <rPr>
        <sz val="11"/>
        <color theme="1"/>
        <rFont val="Arial Narrow"/>
        <charset val="134"/>
      </rPr>
      <t xml:space="preserve">OFFICE: </t>
    </r>
    <r>
      <rPr>
        <b/>
        <u/>
        <sz val="11"/>
        <color theme="1"/>
        <rFont val="Arial Narrow"/>
        <charset val="134"/>
      </rPr>
      <t>CITY TREASURER'S OFFICE</t>
    </r>
  </si>
  <si>
    <t xml:space="preserve">Page 2 of  3 Pages </t>
  </si>
  <si>
    <t xml:space="preserve">     Accountable Forms Expenses</t>
  </si>
  <si>
    <t>5-02-03-020</t>
  </si>
  <si>
    <t xml:space="preserve">            - Information &amp; Communication Tech. Equipt.</t>
  </si>
  <si>
    <t xml:space="preserve">     Repairs &amp; Maintenance-Transportation Equipment</t>
  </si>
  <si>
    <t xml:space="preserve">     Transportation and Delivery Expenses</t>
  </si>
  <si>
    <t>5-02-99-040</t>
  </si>
  <si>
    <t xml:space="preserve">     Tax Enforcement / Tax Campaign</t>
  </si>
  <si>
    <t xml:space="preserve">     Fund for Tax Campaign Program (Tax Fora and</t>
  </si>
  <si>
    <t xml:space="preserve">            In-House Training)</t>
  </si>
  <si>
    <t xml:space="preserve">     Tax Campaign (Maintenance Business Tax</t>
  </si>
  <si>
    <t xml:space="preserve">            Mapping Project)</t>
  </si>
  <si>
    <t xml:space="preserve">     Information Technology (IT) Fees</t>
  </si>
  <si>
    <t xml:space="preserve">     Licensed Motor Vehicle &amp; Delivery Van Stickers</t>
  </si>
  <si>
    <t xml:space="preserve">     Seal Tags for Weight and Measures</t>
  </si>
  <si>
    <t xml:space="preserve">     Business Tax Plates and Stickers</t>
  </si>
  <si>
    <t xml:space="preserve">     Printing &amp; Publication Expenses - Printing of</t>
  </si>
  <si>
    <t xml:space="preserve">            Accountable Forms</t>
  </si>
  <si>
    <t xml:space="preserve">Page 3 of 3 Pages </t>
  </si>
  <si>
    <t xml:space="preserve">     Furniture and Fixtures</t>
  </si>
  <si>
    <t xml:space="preserve">        - Site Renovation of Proposed Offsite Payment  </t>
  </si>
  <si>
    <t xml:space="preserve">          Center at Marymart Mall</t>
  </si>
  <si>
    <t xml:space="preserve">          Center at Atrium Mall</t>
  </si>
  <si>
    <t xml:space="preserve"> </t>
  </si>
  <si>
    <t>JINNY C. HERMANO</t>
  </si>
  <si>
    <t>City Treasurer</t>
  </si>
  <si>
    <t>City  Mayor</t>
  </si>
  <si>
    <r>
      <rPr>
        <sz val="12"/>
        <color theme="1"/>
        <rFont val="Arial Narrow"/>
        <charset val="134"/>
      </rPr>
      <t xml:space="preserve">OFFICE: </t>
    </r>
    <r>
      <rPr>
        <b/>
        <u/>
        <sz val="11"/>
        <color theme="1"/>
        <rFont val="Arial Narrow"/>
        <charset val="134"/>
      </rPr>
      <t>CITY ASSESOR'S OFFICE</t>
    </r>
  </si>
  <si>
    <t>Page 2  of  2 Pages</t>
  </si>
  <si>
    <r>
      <rPr>
        <sz val="12"/>
        <color theme="1"/>
        <rFont val="Arial Narrow"/>
        <charset val="134"/>
      </rPr>
      <t>OFFICE:</t>
    </r>
    <r>
      <rPr>
        <sz val="11"/>
        <color theme="1"/>
        <rFont val="Arial Narrow"/>
        <charset val="134"/>
      </rPr>
      <t xml:space="preserve"> </t>
    </r>
    <r>
      <rPr>
        <b/>
        <u/>
        <sz val="11"/>
        <color theme="1"/>
        <rFont val="Arial Narrow"/>
        <charset val="134"/>
      </rPr>
      <t>CITY ASSESSOR'S OFFICE</t>
    </r>
  </si>
  <si>
    <t xml:space="preserve">     Assessment Forms</t>
  </si>
  <si>
    <t>5-02-03-030</t>
  </si>
  <si>
    <t xml:space="preserve">               - Office Equipment</t>
  </si>
  <si>
    <t xml:space="preserve">     Maintenance of RPTA - Data Projects</t>
  </si>
  <si>
    <t xml:space="preserve">     Fund for Tax Campaign Program</t>
  </si>
  <si>
    <t xml:space="preserve">     Maintenance of RPTA-B Computerization Project</t>
  </si>
  <si>
    <t>CHERYL G. CHAN</t>
  </si>
  <si>
    <t xml:space="preserve"> City Assessor</t>
  </si>
  <si>
    <t>Page 1 of  3 Pages</t>
  </si>
  <si>
    <r>
      <rPr>
        <sz val="12"/>
        <color theme="1"/>
        <rFont val="Arial Narrow"/>
        <charset val="134"/>
      </rPr>
      <t xml:space="preserve">OFFICE: </t>
    </r>
    <r>
      <rPr>
        <b/>
        <u/>
        <sz val="11"/>
        <color theme="1"/>
        <rFont val="Arial Narrow"/>
        <charset val="134"/>
      </rPr>
      <t>CITY HEALTH OFFICE</t>
    </r>
  </si>
  <si>
    <t xml:space="preserve">     Salaries and Wages - Regular</t>
  </si>
  <si>
    <t xml:space="preserve">     Salaries and Wages - Contractual</t>
  </si>
  <si>
    <t>5-01-01-020</t>
  </si>
  <si>
    <t xml:space="preserve">     Personnel Economic Relief Allowance (PERA)</t>
  </si>
  <si>
    <t xml:space="preserve">     Representation Allowance (RA)</t>
  </si>
  <si>
    <t xml:space="preserve">     Transportation Allowance (TA)</t>
  </si>
  <si>
    <t xml:space="preserve">     Clothing/Uniform Allowance</t>
  </si>
  <si>
    <t xml:space="preserve">     Longevity Pay:</t>
  </si>
  <si>
    <t xml:space="preserve">          - Loyalty Pay</t>
  </si>
  <si>
    <t xml:space="preserve">          - Step Increment</t>
  </si>
  <si>
    <t xml:space="preserve">     Overtime and Night Pay</t>
  </si>
  <si>
    <t xml:space="preserve">     Year End Bonus</t>
  </si>
  <si>
    <t xml:space="preserve">     Cash Gift</t>
  </si>
  <si>
    <t xml:space="preserve">     Other Bonuses and Allowances:</t>
  </si>
  <si>
    <t xml:space="preserve">          - Mid-Year Bonus</t>
  </si>
  <si>
    <t xml:space="preserve">          - Productivity Enhancement Incentive</t>
  </si>
  <si>
    <t xml:space="preserve">     Retirement and Life Insurance Premiums</t>
  </si>
  <si>
    <t xml:space="preserve">     Pag-IBIG Contributions</t>
  </si>
  <si>
    <t xml:space="preserve">     PhilHealth Contributions</t>
  </si>
  <si>
    <t xml:space="preserve">     Employees Compensation Insurance Premiums</t>
  </si>
  <si>
    <t xml:space="preserve">     Terminal Leave Benefits</t>
  </si>
  <si>
    <t xml:space="preserve">     Health Workers' Benefit (Magna Carta):</t>
  </si>
  <si>
    <t xml:space="preserve">          - Subsistence Allowance</t>
  </si>
  <si>
    <t>5-01-02-050</t>
  </si>
  <si>
    <t xml:space="preserve">          - Laundry Allowance</t>
  </si>
  <si>
    <t>5-01-02-060</t>
  </si>
  <si>
    <t xml:space="preserve">          - Hazard Pay</t>
  </si>
  <si>
    <t>5-01-02-110</t>
  </si>
  <si>
    <t xml:space="preserve">     Fund for Implementation of Third Tranche of the </t>
  </si>
  <si>
    <t xml:space="preserve">          - Salaries and Wages - Regular</t>
  </si>
  <si>
    <t xml:space="preserve">          - Salaries and Wages - Contractual</t>
  </si>
  <si>
    <t xml:space="preserve">          - Year End Bonus</t>
  </si>
  <si>
    <t xml:space="preserve">          - Retirement and Life Insurance Premiums</t>
  </si>
  <si>
    <t xml:space="preserve">          - PhilHealth Contributions</t>
  </si>
  <si>
    <r>
      <rPr>
        <sz val="12"/>
        <color theme="1"/>
        <rFont val="Arial Narrow"/>
        <charset val="134"/>
      </rPr>
      <t>OFFICE:</t>
    </r>
    <r>
      <rPr>
        <sz val="11"/>
        <color theme="1"/>
        <rFont val="Arial Narrow"/>
        <charset val="134"/>
      </rPr>
      <t xml:space="preserve"> </t>
    </r>
    <r>
      <rPr>
        <b/>
        <u/>
        <sz val="11"/>
        <color theme="1"/>
        <rFont val="Arial Narrow"/>
        <charset val="134"/>
      </rPr>
      <t>CITY HEALTH OFFICE</t>
    </r>
  </si>
  <si>
    <t xml:space="preserve">             - City Health Office</t>
  </si>
  <si>
    <t xml:space="preserve">             - Lapaz Maternity Reproductive Health Center</t>
  </si>
  <si>
    <t xml:space="preserve">             - Iloilo City USWAG Molecular Laboratory</t>
  </si>
  <si>
    <t xml:space="preserve">             - Iloilo City USWAG Dialysis Center</t>
  </si>
  <si>
    <t xml:space="preserve">     Drugs and Medicines Expenses:</t>
  </si>
  <si>
    <t>5-02-03-070</t>
  </si>
  <si>
    <t xml:space="preserve">       ** Medicines</t>
  </si>
  <si>
    <t xml:space="preserve">          Medicines, STD</t>
  </si>
  <si>
    <t xml:space="preserve">          Vaccines for Rabies Control Program</t>
  </si>
  <si>
    <t xml:space="preserve">     Medical, Dental &amp; Laboratory Supplies Expenses</t>
  </si>
  <si>
    <t xml:space="preserve">       ** Galenicals</t>
  </si>
  <si>
    <t xml:space="preserve">          Dental Supplies</t>
  </si>
  <si>
    <t xml:space="preserve">          Laboratory Supplies</t>
  </si>
  <si>
    <t xml:space="preserve">          Social Hygiene Laboratory Reagent</t>
  </si>
  <si>
    <t xml:space="preserve">          STD HIV Zero Surveillance</t>
  </si>
  <si>
    <t xml:space="preserve">     Chemical and Filtering Supplies Expenses:</t>
  </si>
  <si>
    <t>5-02-03-130</t>
  </si>
  <si>
    <t xml:space="preserve">          Chemicals for Dengue Control Program</t>
  </si>
  <si>
    <t>** Programs/Projects Related to Senior Citizens and PWD</t>
  </si>
  <si>
    <t xml:space="preserve">Page 3 of  3 Pages </t>
  </si>
  <si>
    <t xml:space="preserve">     Repairs &amp; Maintenance-Machinery &amp; Equipment</t>
  </si>
  <si>
    <t xml:space="preserve">          Misting &amp; Fumigation Machine</t>
  </si>
  <si>
    <t xml:space="preserve">     Printing Expenses (Health Cards,</t>
  </si>
  <si>
    <t xml:space="preserve">          Sanitary Permits, Dental ID Cards &amp; Health</t>
  </si>
  <si>
    <t xml:space="preserve">          Certificate (Pink Cards)</t>
  </si>
  <si>
    <t xml:space="preserve">     Adolescent and Youth Health Program</t>
  </si>
  <si>
    <t xml:space="preserve">     Comprehensive Dental Health Program</t>
  </si>
  <si>
    <t xml:space="preserve">  ** Care for Mentally Ill Persons</t>
  </si>
  <si>
    <t xml:space="preserve">     Programs and Projects:</t>
  </si>
  <si>
    <t xml:space="preserve">      ** National TB Control Program (Crush TB)</t>
  </si>
  <si>
    <t xml:space="preserve">          Barangay Health Services</t>
  </si>
  <si>
    <t xml:space="preserve">          Non-Communicable Diseases Program</t>
  </si>
  <si>
    <t xml:space="preserve">          Local Nutrition Council Support Program</t>
  </si>
  <si>
    <t xml:space="preserve">     Fund for Iloilo City Stroke Rehab Center</t>
  </si>
  <si>
    <t xml:space="preserve">     Fund for consumables and other supplies of Iloilo City</t>
  </si>
  <si>
    <t xml:space="preserve">          USWAG Molecular Laboratory</t>
  </si>
  <si>
    <t>ANNABELLE S. TANG, M.D., MPA</t>
  </si>
  <si>
    <t>City Gov't. Asst. Dep't. Head II</t>
  </si>
  <si>
    <t>Acting City Health Officer</t>
  </si>
  <si>
    <r>
      <rPr>
        <sz val="11"/>
        <color theme="1"/>
        <rFont val="Arial Narrow"/>
        <charset val="134"/>
      </rPr>
      <t xml:space="preserve">OFFICE: </t>
    </r>
    <r>
      <rPr>
        <b/>
        <u/>
        <sz val="11"/>
        <color theme="1"/>
        <rFont val="Arial Narrow"/>
        <charset val="134"/>
      </rPr>
      <t>CITY AGRICULTURIST'S OFFICE</t>
    </r>
  </si>
  <si>
    <t xml:space="preserve">     Maintenance of Plant Nursery</t>
  </si>
  <si>
    <t xml:space="preserve">     Operation of Bantay Dagat</t>
  </si>
  <si>
    <t xml:space="preserve">     Iloilo River Development Program</t>
  </si>
  <si>
    <t xml:space="preserve">     Fund for Ediscape Program, Agricultural Marketing</t>
  </si>
  <si>
    <t xml:space="preserve">        Development and Fisheries &amp; Livestock Sector</t>
  </si>
  <si>
    <t xml:space="preserve">     Fund for City's counterpart to MOA entered with</t>
  </si>
  <si>
    <t xml:space="preserve">        BFAR 6 for Aquasilviculture</t>
  </si>
  <si>
    <t>IÑIGO D. GARINGALAO</t>
  </si>
  <si>
    <t>Community Affairs Officer III,  CMO</t>
  </si>
  <si>
    <t>OIC, City Agriculturist Office</t>
  </si>
  <si>
    <t>Page 1 of 3 Pages</t>
  </si>
  <si>
    <r>
      <rPr>
        <sz val="11"/>
        <color theme="1"/>
        <rFont val="Arial Narrow"/>
        <charset val="134"/>
      </rPr>
      <t xml:space="preserve">OFFICE: </t>
    </r>
    <r>
      <rPr>
        <b/>
        <u/>
        <sz val="11"/>
        <color theme="1"/>
        <rFont val="Arial Narrow"/>
        <charset val="134"/>
      </rPr>
      <t>CITY ENGINEER'S OFFICE</t>
    </r>
  </si>
  <si>
    <t xml:space="preserve">Page 2 of 3 Pages </t>
  </si>
  <si>
    <t xml:space="preserve">     Other Supplies &amp; Materials Expenses (Electrical)</t>
  </si>
  <si>
    <t xml:space="preserve">     Repairs &amp; Maintenance-Infrastructure Assets</t>
  </si>
  <si>
    <t xml:space="preserve">               (Maintenance of  Lights/Traffic Lights &amp; CCTV)</t>
  </si>
  <si>
    <t>Transferred from Special Purpose Appropriations</t>
  </si>
  <si>
    <t xml:space="preserve">     Repairs &amp; Maintenance-Building &amp; Other Structures</t>
  </si>
  <si>
    <t>5-02-13-040</t>
  </si>
  <si>
    <t xml:space="preserve">               (Various Offices to include facilities)</t>
  </si>
  <si>
    <t xml:space="preserve">     Repairs &amp; Maintenance -Transportation Equipment</t>
  </si>
  <si>
    <t xml:space="preserve">     Project Monitoring Preliminary Investigation and</t>
  </si>
  <si>
    <t xml:space="preserve">               Survey</t>
  </si>
  <si>
    <t xml:space="preserve">     Maintenance of Roads, Drainages, Other Waterways</t>
  </si>
  <si>
    <t xml:space="preserve">               &amp; Gov't. Facilities</t>
  </si>
  <si>
    <t xml:space="preserve">     Implementation of Nat'l. Bldg. Code of the Phils.,</t>
  </si>
  <si>
    <t xml:space="preserve">               Maintenance of Local Gov't. Facilities and </t>
  </si>
  <si>
    <t xml:space="preserve">                  Project Implementation</t>
  </si>
  <si>
    <t>Transferred to OBO</t>
  </si>
  <si>
    <t xml:space="preserve">     Administrative Support Program</t>
  </si>
  <si>
    <t xml:space="preserve">     Buildings</t>
  </si>
  <si>
    <t>1-07-04-010</t>
  </si>
  <si>
    <t xml:space="preserve">       - Improvement of ICARE center at Times Square</t>
  </si>
  <si>
    <t xml:space="preserve">         Gaisano (Installation of elevator and airconditioning units)</t>
  </si>
  <si>
    <t xml:space="preserve">       - Construction of ICARE center at Megaworld area, </t>
  </si>
  <si>
    <t xml:space="preserve">       - Construction of ICARE center at Brgy. Nabitasan, </t>
  </si>
  <si>
    <t xml:space="preserve">         La Paz</t>
  </si>
  <si>
    <t xml:space="preserve">       - Construction of ICARE center at Brgy. Taal, Molo</t>
  </si>
  <si>
    <r>
      <rPr>
        <sz val="12"/>
        <color theme="1"/>
        <rFont val="Arial Narrow"/>
        <charset val="134"/>
      </rPr>
      <t xml:space="preserve">OFFICE: </t>
    </r>
    <r>
      <rPr>
        <b/>
        <u/>
        <sz val="11"/>
        <color theme="1"/>
        <rFont val="Arial Narrow"/>
        <charset val="134"/>
      </rPr>
      <t>CITY ENGINEER'S OFFICE</t>
    </r>
  </si>
  <si>
    <t xml:space="preserve">       - Construction of ICARE center at Brgy. Tanza-</t>
  </si>
  <si>
    <t xml:space="preserve">         Esperanza, City Proper</t>
  </si>
  <si>
    <t xml:space="preserve">       - Construction of ICARE center at Brgy. Sooc, Arevalo</t>
  </si>
  <si>
    <t xml:space="preserve">       - Construction of Center for Care of Mentally-Ill </t>
  </si>
  <si>
    <t xml:space="preserve">         Persons at Brgy. Sooc, Arevalo</t>
  </si>
  <si>
    <t xml:space="preserve">     Road Networks</t>
  </si>
  <si>
    <t xml:space="preserve">       - Concreting of access road at Brgy. Ungka </t>
  </si>
  <si>
    <t xml:space="preserve">         (Jamora property) </t>
  </si>
  <si>
    <t xml:space="preserve">       - Improvement/Rehabilitation of overpass at Diversion</t>
  </si>
  <si>
    <t xml:space="preserve">         Road with modernization of elevators</t>
  </si>
  <si>
    <t xml:space="preserve">       - Construction of access road for BFP fire station at </t>
  </si>
  <si>
    <t xml:space="preserve">         Brgy. Benedicto, Jaro</t>
  </si>
  <si>
    <t xml:space="preserve">       - Construction of craneway in proposed city hospital</t>
  </si>
  <si>
    <t xml:space="preserve">          area at Brgy. San Pedro, Jaro</t>
  </si>
  <si>
    <t xml:space="preserve">     Flood Control System</t>
  </si>
  <si>
    <t xml:space="preserve">       - Construction of drainage system at Quezon st., </t>
  </si>
  <si>
    <t xml:space="preserve">         City Proper</t>
  </si>
  <si>
    <t xml:space="preserve">     Parks, Plazas and Monuments</t>
  </si>
  <si>
    <t>1-07-03-090</t>
  </si>
  <si>
    <t xml:space="preserve">       - Additional Fund for Rehabilitation/Improvement of </t>
  </si>
  <si>
    <t xml:space="preserve">         Plaza Libertad (Phase IV-Landscaping)</t>
  </si>
  <si>
    <t>ENGR. SALVADOR MARIANO V. PEDREGOSA</t>
  </si>
  <si>
    <t>City Gov't. Asst. Dept. Head II</t>
  </si>
  <si>
    <t>Local Chief Executive</t>
  </si>
  <si>
    <t>Acting City Engineer</t>
  </si>
  <si>
    <r>
      <rPr>
        <sz val="11"/>
        <color theme="1"/>
        <rFont val="Arial Narrow"/>
        <charset val="134"/>
      </rPr>
      <t xml:space="preserve">OFFICE: </t>
    </r>
    <r>
      <rPr>
        <b/>
        <u/>
        <sz val="11"/>
        <color theme="1"/>
        <rFont val="Arial Narrow"/>
        <charset val="134"/>
      </rPr>
      <t>OFFICE OF THE BUILDING OFFICIAL</t>
    </r>
  </si>
  <si>
    <t xml:space="preserve">Page 2 of 2 Pages </t>
  </si>
  <si>
    <t xml:space="preserve">     Postage and Courier Service</t>
  </si>
  <si>
    <t xml:space="preserve">               Support Program (Implementation of Nat'l. Bldg.</t>
  </si>
  <si>
    <t xml:space="preserve">               Code of the Phils., Maintenance of Local Gov't. </t>
  </si>
  <si>
    <t xml:space="preserve">               Facilities and Project Implementation)</t>
  </si>
  <si>
    <t>Transferred from CEO</t>
  </si>
  <si>
    <t>ENGR. MAVI J. GUSTILO</t>
  </si>
  <si>
    <t>OIC, Office of the Building Official</t>
  </si>
  <si>
    <r>
      <rPr>
        <sz val="11"/>
        <color theme="1"/>
        <rFont val="Arial Narrow"/>
        <charset val="134"/>
      </rPr>
      <t xml:space="preserve">OFFICE: </t>
    </r>
    <r>
      <rPr>
        <b/>
        <u/>
        <sz val="11"/>
        <color theme="1"/>
        <rFont val="Arial Narrow"/>
        <charset val="134"/>
      </rPr>
      <t>OFFICE OF THE CITY ARCHITECT</t>
    </r>
  </si>
  <si>
    <t>ARCH. REGINA C. GREGORIO</t>
  </si>
  <si>
    <t>Architect IV</t>
  </si>
  <si>
    <t>Acting City Architect</t>
  </si>
  <si>
    <r>
      <rPr>
        <sz val="11"/>
        <color theme="1"/>
        <rFont val="Arial Narrow"/>
        <charset val="134"/>
      </rPr>
      <t xml:space="preserve">OFFICE: </t>
    </r>
    <r>
      <rPr>
        <b/>
        <u/>
        <sz val="11"/>
        <color theme="1"/>
        <rFont val="Arial Narrow"/>
        <charset val="134"/>
      </rPr>
      <t>CITY GENERAL SERVICES OFFICE</t>
    </r>
  </si>
  <si>
    <t>Page 2 o 2 Pages</t>
  </si>
  <si>
    <t xml:space="preserve">     Environment/Sanitary Services (Garbage</t>
  </si>
  <si>
    <t xml:space="preserve">           Collection and Disposal)</t>
  </si>
  <si>
    <t>5-02-12-010</t>
  </si>
  <si>
    <t>5-02-13-060-01</t>
  </si>
  <si>
    <t xml:space="preserve">           - Motor Vehicles/Heavy Equipment</t>
  </si>
  <si>
    <t xml:space="preserve">     Rent Expenses - Heavy Equipment (Excavation,</t>
  </si>
  <si>
    <t xml:space="preserve">           Spreading, Compacting and Soil Covering)</t>
  </si>
  <si>
    <t>5-02-99-050</t>
  </si>
  <si>
    <t xml:space="preserve">     City Sanitary and Maintenance Project</t>
  </si>
  <si>
    <t xml:space="preserve">     Soil Cover for City Waste Disposal Facility</t>
  </si>
  <si>
    <t xml:space="preserve">     Information  Communication Technology Equipt.</t>
  </si>
  <si>
    <t xml:space="preserve">1-07-05-030         </t>
  </si>
  <si>
    <t>JOREN F. SARTORIO</t>
  </si>
  <si>
    <t>City General Services Officer</t>
  </si>
  <si>
    <r>
      <rPr>
        <sz val="11"/>
        <color theme="1"/>
        <rFont val="Arial Narrow"/>
        <charset val="134"/>
      </rPr>
      <t xml:space="preserve">OFFICE: </t>
    </r>
    <r>
      <rPr>
        <b/>
        <u/>
        <sz val="11"/>
        <color theme="1"/>
        <rFont val="Arial Narrow"/>
        <charset val="134"/>
      </rPr>
      <t>CITY ACCOUNTANT'S OFFICE</t>
    </r>
  </si>
  <si>
    <t xml:space="preserve">            - Office Equipment</t>
  </si>
  <si>
    <t xml:space="preserve">            - ICT Equipment</t>
  </si>
  <si>
    <t xml:space="preserve">     Printing and Publication Expenses</t>
  </si>
  <si>
    <t xml:space="preserve">     Membership Dues &amp; Contributions to </t>
  </si>
  <si>
    <t xml:space="preserve">            Organization (GACPA/PICPA)</t>
  </si>
  <si>
    <t xml:space="preserve">     Barangay Account Monitoring</t>
  </si>
  <si>
    <t xml:space="preserve">     Office Equipment</t>
  </si>
  <si>
    <t xml:space="preserve">1-07-05-020         </t>
  </si>
  <si>
    <t>MICHELLE O. LOPEZ</t>
  </si>
  <si>
    <t>City Accountant</t>
  </si>
  <si>
    <r>
      <rPr>
        <sz val="11"/>
        <color theme="1"/>
        <rFont val="Arial Narrow"/>
        <charset val="134"/>
      </rPr>
      <t xml:space="preserve">OFFICE: </t>
    </r>
    <r>
      <rPr>
        <b/>
        <u/>
        <sz val="11"/>
        <color theme="1"/>
        <rFont val="Arial Narrow"/>
        <charset val="134"/>
      </rPr>
      <t>CITY SOCIAL WELFARE AND DEVELOPMENT OFFICE</t>
    </r>
  </si>
  <si>
    <t xml:space="preserve">        Other Personnel Benefits</t>
  </si>
  <si>
    <t>5-01-04-990</t>
  </si>
  <si>
    <t xml:space="preserve">     Other Supplies and Materials Expenses</t>
  </si>
  <si>
    <t xml:space="preserve">  **Welfare Goods Expenses(Emergency Assistance)</t>
  </si>
  <si>
    <t>5-02-03-060</t>
  </si>
  <si>
    <t xml:space="preserve">  ** Aid to Individuals/Families in Crisis Situation</t>
  </si>
  <si>
    <t xml:space="preserve">     Self Employment Assistance Program (Livelihood)</t>
  </si>
  <si>
    <t xml:space="preserve">     Special Social Services</t>
  </si>
  <si>
    <t xml:space="preserve">  ** Breaking Barriers for Young Adults with</t>
  </si>
  <si>
    <t xml:space="preserve">          Disabilities Project</t>
  </si>
  <si>
    <t xml:space="preserve">     Balay Dalayunan for Boys</t>
  </si>
  <si>
    <t xml:space="preserve">     Crisis Intervention Unit Support Program </t>
  </si>
  <si>
    <t>TERESA L. GELOGO</t>
  </si>
  <si>
    <t xml:space="preserve"> VIMINALE A. CAPULSO</t>
  </si>
  <si>
    <t>City Social Welfare and Development Officer</t>
  </si>
  <si>
    <r>
      <rPr>
        <sz val="11"/>
        <color theme="1"/>
        <rFont val="Arial Narrow"/>
        <charset val="134"/>
      </rPr>
      <t xml:space="preserve">OFFICE: </t>
    </r>
    <r>
      <rPr>
        <b/>
        <u/>
        <sz val="11"/>
        <color theme="1"/>
        <rFont val="Arial Narrow"/>
        <charset val="134"/>
      </rPr>
      <t>CITY VETERINARIAN'S OFFICE</t>
    </r>
  </si>
  <si>
    <r>
      <rPr>
        <sz val="11"/>
        <rFont val="Arial Narrow"/>
        <charset val="134"/>
      </rPr>
      <t xml:space="preserve">OFFICE: </t>
    </r>
    <r>
      <rPr>
        <b/>
        <u/>
        <sz val="11"/>
        <color theme="1"/>
        <rFont val="Arial Narrow"/>
        <charset val="134"/>
      </rPr>
      <t>CITY VETERINARIAN'S OFFICE</t>
    </r>
  </si>
  <si>
    <t xml:space="preserve">     Animal/Zoological Supplies Expenses:</t>
  </si>
  <si>
    <t>5-02-03-040</t>
  </si>
  <si>
    <t xml:space="preserve">            - Medicines and Biologicals</t>
  </si>
  <si>
    <t xml:space="preserve">            - Anti-Rabies Vaccination</t>
  </si>
  <si>
    <t xml:space="preserve">     City Pound</t>
  </si>
  <si>
    <t xml:space="preserve">     Task Force African Swine Fever</t>
  </si>
  <si>
    <t xml:space="preserve">           (Task Force Hot Meat)</t>
  </si>
  <si>
    <t>DR. TOMAS J. FORTEZA, JR.</t>
  </si>
  <si>
    <t>City Veterinarian</t>
  </si>
  <si>
    <r>
      <rPr>
        <sz val="11"/>
        <color theme="1"/>
        <rFont val="Arial Narrow"/>
        <charset val="134"/>
      </rPr>
      <t xml:space="preserve">OFFICE: </t>
    </r>
    <r>
      <rPr>
        <b/>
        <u/>
        <sz val="11"/>
        <color theme="1"/>
        <rFont val="Arial Narrow"/>
        <charset val="134"/>
      </rPr>
      <t>CITY CIVIL REGISTRAR'S OFFICE</t>
    </r>
  </si>
  <si>
    <t xml:space="preserve">     Local Civil Registry Forms </t>
  </si>
  <si>
    <t xml:space="preserve">     Action Agad Project</t>
  </si>
  <si>
    <t>CHERIE J. AMPIG</t>
  </si>
  <si>
    <t>. City Gov't. Asst. Dept. Head II</t>
  </si>
  <si>
    <t>OIC - City Civil Registrar's Office</t>
  </si>
  <si>
    <r>
      <rPr>
        <sz val="11"/>
        <color theme="1"/>
        <rFont val="Arial Narrow"/>
        <charset val="134"/>
      </rPr>
      <t xml:space="preserve">OFFICE: </t>
    </r>
    <r>
      <rPr>
        <b/>
        <u/>
        <sz val="11"/>
        <color theme="1"/>
        <rFont val="Arial Narrow"/>
        <charset val="134"/>
      </rPr>
      <t>CITY TOURISM AND DEVELOPMENT OFFICE</t>
    </r>
  </si>
  <si>
    <t xml:space="preserve">     Training Expenses (Eco trail tour guides)</t>
  </si>
  <si>
    <t xml:space="preserve">     Printing &amp; Publication Expenses</t>
  </si>
  <si>
    <t xml:space="preserve">           (Tourism Collaterals, Eco trail modules)</t>
  </si>
  <si>
    <t xml:space="preserve">     Tourism Promotion and Investment Program</t>
  </si>
  <si>
    <t xml:space="preserve">       - Setting-up of Eco Trail Markers &amp; Information</t>
  </si>
  <si>
    <t xml:space="preserve">         Board</t>
  </si>
  <si>
    <t>JUNEL ANN P. DIVINAGRACIA</t>
  </si>
  <si>
    <r>
      <rPr>
        <sz val="11"/>
        <color theme="1"/>
        <rFont val="Arial Narrow"/>
        <charset val="134"/>
      </rPr>
      <t xml:space="preserve">OFFICE: </t>
    </r>
    <r>
      <rPr>
        <b/>
        <u/>
        <sz val="11"/>
        <color theme="1"/>
        <rFont val="Arial Narrow"/>
        <charset val="134"/>
      </rPr>
      <t>CITY ENVIRONMENT &amp; NATURAL RESOURCES OFFICE</t>
    </r>
  </si>
  <si>
    <t xml:space="preserve">     Fuel, Oil &amp; Lubricants Expenses (including Grass</t>
  </si>
  <si>
    <t xml:space="preserve">               Cutter)</t>
  </si>
  <si>
    <t xml:space="preserve">     Other Supplies &amp; Materials Expenses (Field </t>
  </si>
  <si>
    <t xml:space="preserve">               Supplies)</t>
  </si>
  <si>
    <t xml:space="preserve">     Printing &amp; Publication Expenses (Sanitation and</t>
  </si>
  <si>
    <t xml:space="preserve">               Citation Tickets)</t>
  </si>
  <si>
    <t xml:space="preserve">     Public Cemeteries Maintenance Project</t>
  </si>
  <si>
    <t xml:space="preserve">     Membership to International Council for Local</t>
  </si>
  <si>
    <t xml:space="preserve">               Environmental Initiatives (ICLEI) and</t>
  </si>
  <si>
    <t xml:space="preserve">               Urban Environment Accord (UEA)</t>
  </si>
  <si>
    <t xml:space="preserve">     Plaza Improvement Project</t>
  </si>
  <si>
    <t xml:space="preserve">     Fund for the Iloilo City Integrated Coastal Resources</t>
  </si>
  <si>
    <t xml:space="preserve">               Management Program</t>
  </si>
  <si>
    <t>ENGR. NOEL Z. HECHANOVA</t>
  </si>
  <si>
    <r>
      <rPr>
        <sz val="11"/>
        <color theme="1"/>
        <rFont val="Arial Narrow"/>
        <charset val="134"/>
      </rPr>
      <t xml:space="preserve">OFFICE: </t>
    </r>
    <r>
      <rPr>
        <b/>
        <u/>
        <sz val="11"/>
        <color theme="1"/>
        <rFont val="Arial Narrow"/>
        <charset val="134"/>
      </rPr>
      <t>TECHNICAL INSTITUTE OF ILOILO CITY</t>
    </r>
  </si>
  <si>
    <t xml:space="preserve">     Traveling Expenses - Local (Molo &amp; Bo. Obrero)</t>
  </si>
  <si>
    <t xml:space="preserve">     Training Expenses (Molo)</t>
  </si>
  <si>
    <t xml:space="preserve">                 - Molo</t>
  </si>
  <si>
    <t xml:space="preserve">                 - Bo. Obrero</t>
  </si>
  <si>
    <t xml:space="preserve">     Fuel, Oil &amp; Lubricants Expenses (Bo. Obrero)</t>
  </si>
  <si>
    <t xml:space="preserve">     Consultancy Services:</t>
  </si>
  <si>
    <t xml:space="preserve">          - Academics</t>
  </si>
  <si>
    <t xml:space="preserve">          - Consultants</t>
  </si>
  <si>
    <t xml:space="preserve">     Other Maintenance and Operating Expenses:</t>
  </si>
  <si>
    <t xml:space="preserve">     Special Projects:</t>
  </si>
  <si>
    <t xml:space="preserve">     Technical and Scientific Equipment</t>
  </si>
  <si>
    <t xml:space="preserve">     Other Machinery and Equipment</t>
  </si>
  <si>
    <t>MARIA MATHILDE G. TREÑAS</t>
  </si>
  <si>
    <t xml:space="preserve">School Administrator </t>
  </si>
  <si>
    <t>Page 1 of 2 pages</t>
  </si>
  <si>
    <r>
      <rPr>
        <sz val="11"/>
        <color theme="1"/>
        <rFont val="Arial Narrow"/>
        <charset val="134"/>
      </rPr>
      <t xml:space="preserve">OFFICE: </t>
    </r>
    <r>
      <rPr>
        <b/>
        <u/>
        <sz val="11"/>
        <color theme="1"/>
        <rFont val="Arial Narrow"/>
        <charset val="134"/>
      </rPr>
      <t>PUBLIC SAFETY &amp; TRANSPORTATION MANAGEMENT OFFICE</t>
    </r>
  </si>
  <si>
    <t xml:space="preserve">     Traveling Expenses - Local   </t>
  </si>
  <si>
    <t xml:space="preserve">     Traffic Control Program</t>
  </si>
  <si>
    <t xml:space="preserve">     Auxiliary Police Control Program</t>
  </si>
  <si>
    <t xml:space="preserve">     Task Force on Jaywalking</t>
  </si>
  <si>
    <t xml:space="preserve">     Task Force on Sidewalk</t>
  </si>
  <si>
    <t xml:space="preserve">     Task Force ASIS</t>
  </si>
  <si>
    <t xml:space="preserve">     Task Force  Anti-Littering</t>
  </si>
  <si>
    <t>JECK D. CONLU</t>
  </si>
  <si>
    <r>
      <rPr>
        <sz val="11"/>
        <color theme="1"/>
        <rFont val="Arial Narrow"/>
        <charset val="134"/>
      </rPr>
      <t xml:space="preserve">OFFICE: </t>
    </r>
    <r>
      <rPr>
        <b/>
        <u/>
        <sz val="11"/>
        <color theme="1"/>
        <rFont val="Arial Narrow"/>
        <charset val="134"/>
      </rPr>
      <t>ILOILO CITY COMMUNITY COLLEGE</t>
    </r>
  </si>
  <si>
    <t xml:space="preserve">          (Clinic)</t>
  </si>
  <si>
    <t xml:space="preserve">     Other Supplies &amp; Materials Expenses (Janitorial </t>
  </si>
  <si>
    <t xml:space="preserve">          Supplies)</t>
  </si>
  <si>
    <t xml:space="preserve">     Internet Subscription Expenses</t>
  </si>
  <si>
    <t xml:space="preserve">     Other Professional Services:</t>
  </si>
  <si>
    <t>5-02-11-990</t>
  </si>
  <si>
    <t xml:space="preserve">          - Board of Trustees</t>
  </si>
  <si>
    <t xml:space="preserve">          - Part-time Instructors</t>
  </si>
  <si>
    <t xml:space="preserve">     Repairs &amp; Maintenance - Building  and Other</t>
  </si>
  <si>
    <t>5-02-13-040-02</t>
  </si>
  <si>
    <t xml:space="preserve">          Structures - School Buildings</t>
  </si>
  <si>
    <t xml:space="preserve">          - Information &amp; Communication Tech. Equipment</t>
  </si>
  <si>
    <t xml:space="preserve">     Printing and Publications Expenses</t>
  </si>
  <si>
    <t xml:space="preserve">     Membership Dues &amp; Contributions to Organizations</t>
  </si>
  <si>
    <t xml:space="preserve">     Subscription Expenses</t>
  </si>
  <si>
    <t>5-02-99-070</t>
  </si>
  <si>
    <t xml:space="preserve">     Educational Support Services</t>
  </si>
  <si>
    <t xml:space="preserve">     Fund for Research Program</t>
  </si>
  <si>
    <r>
      <rPr>
        <sz val="11"/>
        <color theme="1"/>
        <rFont val="Arial Narrow"/>
        <charset val="134"/>
      </rPr>
      <t>OFFICE:</t>
    </r>
    <r>
      <rPr>
        <b/>
        <sz val="11"/>
        <color theme="1"/>
        <rFont val="Arial Narrow"/>
        <charset val="134"/>
      </rPr>
      <t xml:space="preserve"> </t>
    </r>
    <r>
      <rPr>
        <b/>
        <u/>
        <sz val="11"/>
        <color theme="1"/>
        <rFont val="Arial Narrow"/>
        <charset val="134"/>
      </rPr>
      <t>ILOILO CITY COMMUNITY COLLEGE</t>
    </r>
  </si>
  <si>
    <t xml:space="preserve">     Information &amp; Communication Technology Equipt</t>
  </si>
  <si>
    <t xml:space="preserve">       (Procurement of Learning Management System Software)</t>
  </si>
  <si>
    <t xml:space="preserve">     Military, Police &amp; Security Equipment</t>
  </si>
  <si>
    <t xml:space="preserve">     Books</t>
  </si>
  <si>
    <t>1-07-07-020</t>
  </si>
  <si>
    <t>TOTAL CAPITAL OUTLAY</t>
  </si>
  <si>
    <r>
      <rPr>
        <sz val="11"/>
        <color theme="1"/>
        <rFont val="Arial Narrow"/>
        <charset val="134"/>
      </rPr>
      <t xml:space="preserve">OFFICE: </t>
    </r>
    <r>
      <rPr>
        <b/>
        <u/>
        <sz val="11"/>
        <color theme="1"/>
        <rFont val="Arial Narrow"/>
        <charset val="134"/>
      </rPr>
      <t>ILOILO CITY DISASTER RISK REDUCTION MANAGEMENT OFFICE</t>
    </r>
  </si>
  <si>
    <t>DONNA P. MAGNO</t>
  </si>
  <si>
    <t>Local Disaster Risk Reduction Management Officer IV</t>
  </si>
  <si>
    <t>Officer-In-Charge</t>
  </si>
  <si>
    <r>
      <rPr>
        <sz val="11"/>
        <color theme="1"/>
        <rFont val="Arial Narrow"/>
        <charset val="134"/>
      </rPr>
      <t xml:space="preserve">OFFICE: </t>
    </r>
    <r>
      <rPr>
        <b/>
        <u/>
        <sz val="11"/>
        <color theme="1"/>
        <rFont val="Arial Narrow"/>
        <charset val="134"/>
      </rPr>
      <t>LOCAL ECONOMIC ENTERPRISE OFFICE</t>
    </r>
  </si>
  <si>
    <t>MARICEL N. MABAQUIAO</t>
  </si>
  <si>
    <r>
      <rPr>
        <sz val="12"/>
        <color theme="1"/>
        <rFont val="Arial Narrow"/>
        <charset val="134"/>
      </rPr>
      <t>OFFICE:</t>
    </r>
    <r>
      <rPr>
        <sz val="11"/>
        <color theme="1"/>
        <rFont val="Arial Narrow"/>
        <charset val="134"/>
      </rPr>
      <t xml:space="preserve"> </t>
    </r>
    <r>
      <rPr>
        <b/>
        <u/>
        <sz val="11"/>
        <color theme="1"/>
        <rFont val="Arial Narrow"/>
        <charset val="134"/>
      </rPr>
      <t>LOCAL ECONOMIC ENTERPRISE - ILOILO  TERMINAL MARKET</t>
    </r>
  </si>
  <si>
    <t xml:space="preserve">          - Anniversary Bonus</t>
  </si>
  <si>
    <t xml:space="preserve">     Other Personnel Benefits:</t>
  </si>
  <si>
    <t>5-01-04</t>
  </si>
  <si>
    <t xml:space="preserve">          - Terminal Leave Benefits</t>
  </si>
  <si>
    <t xml:space="preserve">          - Personnel Benefits Fund</t>
  </si>
  <si>
    <t xml:space="preserve">      Fund for Implementation of Third Tranche of the </t>
  </si>
  <si>
    <t xml:space="preserve">         Modified Salary Schedule for Local Gov't. </t>
  </si>
  <si>
    <t xml:space="preserve">         Personnel (July-December 2022)</t>
  </si>
  <si>
    <t xml:space="preserve">           - Salaries and Wages - Regular</t>
  </si>
  <si>
    <t xml:space="preserve">           - Year End Bonus</t>
  </si>
  <si>
    <t xml:space="preserve">           - Retirement and Life Insurance Premiums</t>
  </si>
  <si>
    <t xml:space="preserve">           - PhilHealth Contributions</t>
  </si>
  <si>
    <r>
      <rPr>
        <sz val="11"/>
        <color theme="1"/>
        <rFont val="Arial Narrow"/>
        <charset val="134"/>
      </rPr>
      <t xml:space="preserve">OFFICE: </t>
    </r>
    <r>
      <rPr>
        <b/>
        <u/>
        <sz val="11"/>
        <color theme="1"/>
        <rFont val="Arial Narrow"/>
        <charset val="134"/>
      </rPr>
      <t>LOCAL ECONOMIC ENTERPRISE - ILOILO  TERMINAL MARKET</t>
    </r>
  </si>
  <si>
    <t xml:space="preserve">     Water Expenses</t>
  </si>
  <si>
    <t xml:space="preserve">     Electricity Expenses</t>
  </si>
  <si>
    <t xml:space="preserve">     Telephone Expenses</t>
  </si>
  <si>
    <t xml:space="preserve">     Repairs &amp; Maintenance - Buildings &amp; Other</t>
  </si>
  <si>
    <t xml:space="preserve">               Structures - Markets</t>
  </si>
  <si>
    <t xml:space="preserve">                - Office Equipment</t>
  </si>
  <si>
    <t xml:space="preserve">     Market Cleaning and Sanitation</t>
  </si>
  <si>
    <t xml:space="preserve">     Due to General Fund </t>
  </si>
  <si>
    <t>2-03-01-010</t>
  </si>
  <si>
    <r>
      <rPr>
        <sz val="12"/>
        <color theme="1"/>
        <rFont val="Arial Narrow"/>
        <charset val="134"/>
      </rPr>
      <t>OFFICE:</t>
    </r>
    <r>
      <rPr>
        <sz val="11"/>
        <color theme="1"/>
        <rFont val="Arial Narrow"/>
        <charset val="134"/>
      </rPr>
      <t xml:space="preserve"> </t>
    </r>
    <r>
      <rPr>
        <b/>
        <u/>
        <sz val="11"/>
        <color theme="1"/>
        <rFont val="Arial Narrow"/>
        <charset val="134"/>
      </rPr>
      <t>LOCAL ECONOMIC ENTERPRISE - ILOILO  CENTRAL MARKET</t>
    </r>
  </si>
  <si>
    <r>
      <rPr>
        <sz val="11"/>
        <color theme="1"/>
        <rFont val="Arial Narrow"/>
        <charset val="134"/>
      </rPr>
      <t xml:space="preserve">OFFICE: </t>
    </r>
    <r>
      <rPr>
        <b/>
        <u/>
        <sz val="11"/>
        <color theme="1"/>
        <rFont val="Arial Narrow"/>
        <charset val="134"/>
      </rPr>
      <t>LOCAL ECONOMIC ENTERPRISE - ILOILO CENTRAL MARKET</t>
    </r>
  </si>
  <si>
    <r>
      <rPr>
        <sz val="12"/>
        <color theme="1"/>
        <rFont val="Arial Narrow"/>
        <charset val="134"/>
      </rPr>
      <t>OFFICE:</t>
    </r>
    <r>
      <rPr>
        <sz val="11"/>
        <color theme="1"/>
        <rFont val="Arial Narrow"/>
        <charset val="134"/>
      </rPr>
      <t xml:space="preserve"> </t>
    </r>
    <r>
      <rPr>
        <b/>
        <u/>
        <sz val="11"/>
        <color theme="1"/>
        <rFont val="Arial Narrow"/>
        <charset val="134"/>
      </rPr>
      <t>LOCAL ECONOMIC ENTERPRISE - LAPAZ PUBLIC MARKET</t>
    </r>
  </si>
  <si>
    <r>
      <rPr>
        <sz val="11"/>
        <color theme="1"/>
        <rFont val="Arial Narrow"/>
        <charset val="134"/>
      </rPr>
      <t xml:space="preserve">OFFICE: </t>
    </r>
    <r>
      <rPr>
        <b/>
        <u/>
        <sz val="11"/>
        <color theme="1"/>
        <rFont val="Arial Narrow"/>
        <charset val="134"/>
      </rPr>
      <t>LOCAL ECONOMIC ENTERPRISE - LAPAZ PUBLIC MARKET</t>
    </r>
  </si>
  <si>
    <r>
      <rPr>
        <sz val="12"/>
        <color theme="1"/>
        <rFont val="Arial Narrow"/>
        <charset val="134"/>
      </rPr>
      <t>OFFICE:</t>
    </r>
    <r>
      <rPr>
        <sz val="11"/>
        <color theme="1"/>
        <rFont val="Arial Narrow"/>
        <charset val="134"/>
      </rPr>
      <t xml:space="preserve"> </t>
    </r>
    <r>
      <rPr>
        <b/>
        <u/>
        <sz val="11"/>
        <color theme="1"/>
        <rFont val="Arial Narrow"/>
        <charset val="134"/>
      </rPr>
      <t>LOCAL ECONOMIC ENTERPRISE - JARO BIG MARKET</t>
    </r>
  </si>
  <si>
    <r>
      <rPr>
        <sz val="11"/>
        <color theme="1"/>
        <rFont val="Arial Narrow"/>
        <charset val="134"/>
      </rPr>
      <t xml:space="preserve">OFFICE: </t>
    </r>
    <r>
      <rPr>
        <b/>
        <u/>
        <sz val="11"/>
        <color theme="1"/>
        <rFont val="Arial Narrow"/>
        <charset val="134"/>
      </rPr>
      <t>LOCAL ECONOMIC ENTERPRISE - JARO BIG MARKET</t>
    </r>
  </si>
  <si>
    <r>
      <rPr>
        <sz val="12"/>
        <color theme="1"/>
        <rFont val="Arial Narrow"/>
        <charset val="134"/>
      </rPr>
      <t>OFFICE:</t>
    </r>
    <r>
      <rPr>
        <sz val="11"/>
        <color theme="1"/>
        <rFont val="Arial Narrow"/>
        <charset val="134"/>
      </rPr>
      <t xml:space="preserve"> </t>
    </r>
    <r>
      <rPr>
        <b/>
        <u/>
        <sz val="11"/>
        <color theme="1"/>
        <rFont val="Arial Narrow"/>
        <charset val="134"/>
      </rPr>
      <t>LOCAL ECONOMIC ENTERPRISE - JARO SMALL MARKET</t>
    </r>
  </si>
  <si>
    <r>
      <rPr>
        <sz val="11"/>
        <color theme="1"/>
        <rFont val="Arial Narrow"/>
        <charset val="134"/>
      </rPr>
      <t xml:space="preserve">OFFICE: </t>
    </r>
    <r>
      <rPr>
        <b/>
        <u/>
        <sz val="11"/>
        <color theme="1"/>
        <rFont val="Arial Narrow"/>
        <charset val="134"/>
      </rPr>
      <t>LOCAL ECONOMIC ENTERPRISE - JARO SMALL MARKET</t>
    </r>
  </si>
  <si>
    <r>
      <rPr>
        <sz val="12"/>
        <color theme="1"/>
        <rFont val="Arial Narrow"/>
        <charset val="134"/>
      </rPr>
      <t>OFFICE:</t>
    </r>
    <r>
      <rPr>
        <sz val="11"/>
        <color theme="1"/>
        <rFont val="Arial Narrow"/>
        <charset val="134"/>
      </rPr>
      <t xml:space="preserve"> </t>
    </r>
    <r>
      <rPr>
        <b/>
        <u/>
        <sz val="11"/>
        <color theme="1"/>
        <rFont val="Arial Narrow"/>
        <charset val="134"/>
      </rPr>
      <t>LOCAL ECONOMIC ENTERPRISE - AREVALO PUBLIC MARKET</t>
    </r>
  </si>
  <si>
    <r>
      <rPr>
        <sz val="11"/>
        <color theme="1"/>
        <rFont val="Arial Narrow"/>
        <charset val="134"/>
      </rPr>
      <t xml:space="preserve">OFFICE: </t>
    </r>
    <r>
      <rPr>
        <b/>
        <u/>
        <sz val="11"/>
        <color theme="1"/>
        <rFont val="Arial Narrow"/>
        <charset val="134"/>
      </rPr>
      <t>LOCAL ECONOMIC ENTERPRISE - AREVALO PUBLIC MARKET</t>
    </r>
  </si>
  <si>
    <r>
      <rPr>
        <sz val="12"/>
        <color theme="1"/>
        <rFont val="Arial Narrow"/>
        <charset val="134"/>
      </rPr>
      <t>OFFICE:</t>
    </r>
    <r>
      <rPr>
        <sz val="11"/>
        <color theme="1"/>
        <rFont val="Arial Narrow"/>
        <charset val="134"/>
      </rPr>
      <t xml:space="preserve"> </t>
    </r>
    <r>
      <rPr>
        <b/>
        <u/>
        <sz val="11"/>
        <color theme="1"/>
        <rFont val="Arial Narrow"/>
        <charset val="134"/>
      </rPr>
      <t>LOCAL ECONOMIC ENTERPRISE - MANDURRIAO PUBLIC MARKET</t>
    </r>
  </si>
  <si>
    <r>
      <rPr>
        <sz val="11"/>
        <color theme="1"/>
        <rFont val="Arial Narrow"/>
        <charset val="134"/>
      </rPr>
      <t xml:space="preserve">OFFICE: </t>
    </r>
    <r>
      <rPr>
        <b/>
        <u/>
        <sz val="11"/>
        <color theme="1"/>
        <rFont val="Arial Narrow"/>
        <charset val="134"/>
      </rPr>
      <t>LOCAL ECONOMIC ENTERPRISE - MANDURRIAO PUBLIC MARKET</t>
    </r>
  </si>
  <si>
    <t>Page 1 of  1 Pages</t>
  </si>
  <si>
    <r>
      <rPr>
        <sz val="12"/>
        <color theme="1"/>
        <rFont val="Arial Narrow"/>
        <charset val="134"/>
      </rPr>
      <t>OFFICE:</t>
    </r>
    <r>
      <rPr>
        <sz val="11"/>
        <color theme="1"/>
        <rFont val="Arial Narrow"/>
        <charset val="134"/>
      </rPr>
      <t xml:space="preserve"> </t>
    </r>
    <r>
      <rPr>
        <b/>
        <u/>
        <sz val="11"/>
        <color theme="1"/>
        <rFont val="Arial Narrow"/>
        <charset val="134"/>
      </rPr>
      <t>LOCAL ECONOMIC ENTERPRISE - MOLO BUS TERMINAL</t>
    </r>
  </si>
  <si>
    <t>Closed per virtue of Executive Order no. 95 s. 2020</t>
  </si>
  <si>
    <t xml:space="preserve">     Bus Terminal Cleaning and Sanitation</t>
  </si>
  <si>
    <t xml:space="preserve"> MARICEL N. MABAQUIAO</t>
  </si>
  <si>
    <t>LBP Form No. 2a</t>
  </si>
  <si>
    <t>Page 1 of 7 Pages</t>
  </si>
  <si>
    <t>Programmed Appropriation and Obligation for Special Purpose Appropriations</t>
  </si>
  <si>
    <r>
      <rPr>
        <sz val="12"/>
        <color theme="1"/>
        <rFont val="Arial Narrow"/>
        <charset val="134"/>
      </rPr>
      <t xml:space="preserve">LGU:  </t>
    </r>
    <r>
      <rPr>
        <b/>
        <u/>
        <sz val="12"/>
        <color theme="1"/>
        <rFont val="Arial Narrow"/>
        <charset val="134"/>
      </rPr>
      <t xml:space="preserve"> ILOILO CITY</t>
    </r>
  </si>
  <si>
    <t>AIP Reference Code</t>
  </si>
  <si>
    <t>Sector</t>
  </si>
  <si>
    <t>Program/Project/Activity</t>
  </si>
  <si>
    <t>Current Year</t>
  </si>
  <si>
    <t>TOTAL</t>
  </si>
  <si>
    <t>Actual</t>
  </si>
  <si>
    <t>Estimate</t>
  </si>
  <si>
    <t>I. STATUTORY/MANDATORY OBLIGATIONS</t>
  </si>
  <si>
    <t xml:space="preserve">     Reserve for Election Purposes:</t>
  </si>
  <si>
    <t xml:space="preserve">        1. Maintenance and Other Operating Expenses</t>
  </si>
  <si>
    <t>1000-2-1-01-015-018</t>
  </si>
  <si>
    <t>G.P.S.</t>
  </si>
  <si>
    <t xml:space="preserve">             a. Comelec</t>
  </si>
  <si>
    <t xml:space="preserve">             b. City Treasurer's Office</t>
  </si>
  <si>
    <t>ⴕ</t>
  </si>
  <si>
    <t xml:space="preserve">     Development Fund</t>
  </si>
  <si>
    <t>9000-2-2-008-003</t>
  </si>
  <si>
    <t>O.S.</t>
  </si>
  <si>
    <r>
      <rPr>
        <b/>
        <sz val="9"/>
        <color rgb="FF0000FF"/>
        <rFont val="Arial Narrow"/>
        <charset val="134"/>
      </rPr>
      <t xml:space="preserve">  * </t>
    </r>
    <r>
      <rPr>
        <sz val="9"/>
        <color theme="1"/>
        <rFont val="Arial Narrow"/>
        <charset val="134"/>
      </rPr>
      <t>Local Disaster Risk Reduction Management Fund</t>
    </r>
  </si>
  <si>
    <t xml:space="preserve">             a. Maintenance and Other Operating Expenses</t>
  </si>
  <si>
    <t xml:space="preserve">             b. Capital Outlay</t>
  </si>
  <si>
    <t>G.P.S</t>
  </si>
  <si>
    <t xml:space="preserve">     Anti-Red Tape Act (R.A. 9845)</t>
  </si>
  <si>
    <t xml:space="preserve">     Aid to Barangays</t>
  </si>
  <si>
    <t xml:space="preserve">     Implementation of Katarungang Pambarangay</t>
  </si>
  <si>
    <t>3000-2-1-01-015-016</t>
  </si>
  <si>
    <t>S.S.</t>
  </si>
  <si>
    <t xml:space="preserve">     Care and Maintenance of Wards P.D. 603</t>
  </si>
  <si>
    <t xml:space="preserve">     People's Law Enforcement Board (PLEB)</t>
  </si>
  <si>
    <t xml:space="preserve">     Membership Dues and Contributions to Organization:</t>
  </si>
  <si>
    <t xml:space="preserve">             a. League of Cities of the Philippines</t>
  </si>
  <si>
    <t xml:space="preserve">             b. Union of Local Authorities of the Phils. (ULAP)</t>
  </si>
  <si>
    <t xml:space="preserve">     Local Council for the Protection of Children</t>
  </si>
  <si>
    <t>-</t>
  </si>
  <si>
    <t xml:space="preserve">     Comprehensive Dangerous Drugs Act (R.A. 9165)</t>
  </si>
  <si>
    <t>Incorporated in Peace and Order Program, CMO</t>
  </si>
  <si>
    <t xml:space="preserve">     Other Bonuses and Allowances: Anniversary Bonus</t>
  </si>
  <si>
    <t xml:space="preserve">     Personnel Benefits Fund</t>
  </si>
  <si>
    <t xml:space="preserve">     Collective Negotiation Agreement  ( C N A )</t>
  </si>
  <si>
    <t xml:space="preserve">     Productivity Enhancement Incentive ( PEI )</t>
  </si>
  <si>
    <t>Presented per office</t>
  </si>
  <si>
    <t xml:space="preserve">     Service Recognition Incentive (SRI)</t>
  </si>
  <si>
    <t xml:space="preserve">     Gratuity Pay for COS and Job Order Workers</t>
  </si>
  <si>
    <t xml:space="preserve">     City Net Annual Membership Fee</t>
  </si>
  <si>
    <t xml:space="preserve">     City's Counterpart to 4Ps Program</t>
  </si>
  <si>
    <r>
      <rPr>
        <b/>
        <sz val="9"/>
        <color rgb="FF0000FF"/>
        <rFont val="Arial Narrow"/>
        <charset val="134"/>
      </rPr>
      <t xml:space="preserve"> **</t>
    </r>
    <r>
      <rPr>
        <b/>
        <sz val="9"/>
        <color rgb="FF0066FF"/>
        <rFont val="Arial Narrow"/>
        <charset val="134"/>
      </rPr>
      <t xml:space="preserve"> </t>
    </r>
    <r>
      <rPr>
        <sz val="9"/>
        <color theme="1"/>
        <rFont val="Arial Narrow"/>
        <charset val="134"/>
      </rPr>
      <t>Senior Citizens Welfare Program</t>
    </r>
  </si>
  <si>
    <t xml:space="preserve">                a. Senior Citizens Welfare</t>
  </si>
  <si>
    <t xml:space="preserve">                b. Centenarian Citizens Welfare</t>
  </si>
  <si>
    <r>
      <rPr>
        <b/>
        <sz val="9"/>
        <color rgb="FF0000FF"/>
        <rFont val="Arial Narrow"/>
        <charset val="134"/>
      </rPr>
      <t xml:space="preserve">** </t>
    </r>
    <r>
      <rPr>
        <sz val="9"/>
        <color theme="1"/>
        <rFont val="Arial Narrow"/>
        <charset val="134"/>
      </rPr>
      <t>Persons with Disability Welfare Program</t>
    </r>
  </si>
  <si>
    <r>
      <rPr>
        <i/>
        <sz val="9"/>
        <rFont val="Arial Narrow"/>
        <charset val="134"/>
      </rPr>
      <t xml:space="preserve">Please see attached Annual Investment Program for the specific </t>
    </r>
    <r>
      <rPr>
        <b/>
        <i/>
        <sz val="9"/>
        <rFont val="Arial Narrow"/>
        <charset val="134"/>
      </rPr>
      <t>AIP Reference Code</t>
    </r>
    <r>
      <rPr>
        <i/>
        <sz val="9"/>
        <rFont val="Arial Narrow"/>
        <charset val="134"/>
      </rPr>
      <t xml:space="preserve"> and </t>
    </r>
    <r>
      <rPr>
        <b/>
        <i/>
        <sz val="9"/>
        <rFont val="Arial Narrow"/>
        <charset val="134"/>
      </rPr>
      <t>Sector</t>
    </r>
    <r>
      <rPr>
        <i/>
        <sz val="9"/>
        <rFont val="Arial Narrow"/>
        <charset val="134"/>
      </rPr>
      <t xml:space="preserve"> of each PPA under Development Fund</t>
    </r>
  </si>
  <si>
    <t>*</t>
  </si>
  <si>
    <t>Per approved LDRRM Plan/Program</t>
  </si>
  <si>
    <t>**</t>
  </si>
  <si>
    <t>Programs/Projects Related to Senior Citizens &amp; PWD</t>
  </si>
  <si>
    <t>Page 2 of 7 Pages</t>
  </si>
  <si>
    <t xml:space="preserve">     Financial Contribution to Metro Iloilo-Guimaras Economic</t>
  </si>
  <si>
    <t xml:space="preserve">             Development Council (MIGEDC) City's Counterpart</t>
  </si>
  <si>
    <t xml:space="preserve">     Urban Environmental Accord (UEA) Membership Fee</t>
  </si>
  <si>
    <t>Transferred to CENRO</t>
  </si>
  <si>
    <t xml:space="preserve">     CCTV Camera Council</t>
  </si>
  <si>
    <t xml:space="preserve">     Iloilo City Peace &amp; Order(ICPOC) and Iloilo City</t>
  </si>
  <si>
    <t xml:space="preserve">             Anti-Drug Abuse Council (ICADAC)</t>
  </si>
  <si>
    <t xml:space="preserve"> ** Fund for Iloilo City Tuberculosis Council</t>
  </si>
  <si>
    <t xml:space="preserve">     Other Financial Charges:</t>
  </si>
  <si>
    <t xml:space="preserve">             - Documentary Stamps for Bank Loans</t>
  </si>
  <si>
    <t xml:space="preserve">     Fund for Payment of Interest and Documentary Stamps for</t>
  </si>
  <si>
    <t xml:space="preserve">             Proposed Loan for Public Hospital, Markets and </t>
  </si>
  <si>
    <t xml:space="preserve">             Parking Building</t>
  </si>
  <si>
    <t xml:space="preserve">     Fund for Cultural Development Program</t>
  </si>
  <si>
    <t xml:space="preserve">     Fund for Community Based Monitoring System</t>
  </si>
  <si>
    <t xml:space="preserve">     Fund for Implementation of Devolution Transition Plan</t>
  </si>
  <si>
    <t xml:space="preserve">     Payment of Loan Amortization:</t>
  </si>
  <si>
    <t xml:space="preserve">             a. Dev't. Bank of the Phils.-Solid Waste Mgt. Project</t>
  </si>
  <si>
    <t xml:space="preserve">                     Interest</t>
  </si>
  <si>
    <t xml:space="preserve">             b. Dev't. Bank of the Phils.-Sanitary Landfill Project</t>
  </si>
  <si>
    <t xml:space="preserve">             c. Land Bank of the Phils.-Const. of Iloilo City Hall</t>
  </si>
  <si>
    <t xml:space="preserve">                     Principal</t>
  </si>
  <si>
    <t xml:space="preserve">             d. Land Bank of the Phils.-Const. of School Buildings</t>
  </si>
  <si>
    <t xml:space="preserve">             e.  NHA - Land Dev't. of the Iloilo River Plain Subd.</t>
  </si>
  <si>
    <t xml:space="preserve">             f. Payment of remaining balance of loan to NHA </t>
  </si>
  <si>
    <t xml:space="preserve">                     per termination of MOA</t>
  </si>
  <si>
    <t>TOTAL STATUTORY / MANDATORY</t>
  </si>
  <si>
    <t>OBLIGATIONS</t>
  </si>
  <si>
    <t>Page 3 of 7 Pages</t>
  </si>
  <si>
    <t>II. FINANCIAL ASSISTANCE AND OTHER</t>
  </si>
  <si>
    <t xml:space="preserve">     OBLIGATIONS</t>
  </si>
  <si>
    <t xml:space="preserve">     Aid to BJMP Iloilo City Jail</t>
  </si>
  <si>
    <t xml:space="preserve">     Aid to BJMP District Jail</t>
  </si>
  <si>
    <t xml:space="preserve">     Assistance for Maintenance &amp; Other Operating Expenses: </t>
  </si>
  <si>
    <t xml:space="preserve">             a. City Prosecutor's Office</t>
  </si>
  <si>
    <t xml:space="preserve">             b. Municipal Trial Court in Cities</t>
  </si>
  <si>
    <t xml:space="preserve">             c. City Registry of Deeds</t>
  </si>
  <si>
    <t xml:space="preserve">             d. City Board of Tax Appeals</t>
  </si>
  <si>
    <t xml:space="preserve">             e. Department of Interior &amp; Local Government</t>
  </si>
  <si>
    <t xml:space="preserve">             f. Bureau of Fire Protection</t>
  </si>
  <si>
    <t xml:space="preserve">     Aid to Philippine National Red Cross</t>
  </si>
  <si>
    <t xml:space="preserve">     Aid to Boy Scouts of the Philippines</t>
  </si>
  <si>
    <t xml:space="preserve">     Aid to Girl Scouts of the Philippines</t>
  </si>
  <si>
    <t xml:space="preserve"> ** Aid to Asilo de Molo</t>
  </si>
  <si>
    <t xml:space="preserve">     Assistance for MOOE of Philippine National Police:</t>
  </si>
  <si>
    <t xml:space="preserve">            a. Office Supplies Expenses:</t>
  </si>
  <si>
    <t xml:space="preserve">                - Headquarters/ Iloilo City Police Office</t>
  </si>
  <si>
    <t xml:space="preserve">                - Iloilo City Police Station 1 (City Proper)</t>
  </si>
  <si>
    <t xml:space="preserve">                - Iloilo City Police Station 2 (LaPaz)</t>
  </si>
  <si>
    <t xml:space="preserve">                - Iloilo City Police Station 3 (Jaro)</t>
  </si>
  <si>
    <t xml:space="preserve">                - Iloilo City Police Station 4 (Molo)</t>
  </si>
  <si>
    <t xml:space="preserve">                - Iloilo City Police Station 5 (Mandurriao)</t>
  </si>
  <si>
    <t xml:space="preserve">                - Iloilo City Police Station 6 (Arevalo)</t>
  </si>
  <si>
    <t xml:space="preserve">                - Iloilo City Mobile Force Company </t>
  </si>
  <si>
    <t xml:space="preserve">                - Traffic Investigation &amp; Engineering Services</t>
  </si>
  <si>
    <t xml:space="preserve">                - Iloilo City Fire Service Unit</t>
  </si>
  <si>
    <t xml:space="preserve">                - SWAT/EOD Office</t>
  </si>
  <si>
    <t xml:space="preserve">                - Central Records Information Section (CRIS)</t>
  </si>
  <si>
    <t xml:space="preserve">              b. Repairs &amp; Maintenance-Transportation Equipment</t>
  </si>
  <si>
    <t xml:space="preserve">                  (including spare parts, PNP)</t>
  </si>
  <si>
    <t xml:space="preserve">              c. Training Expenses</t>
  </si>
  <si>
    <t xml:space="preserve">              d. Traveling Expenses - Local</t>
  </si>
  <si>
    <t>Page 4 of 7 Pages</t>
  </si>
  <si>
    <t xml:space="preserve">              e. Fuel, Oil &amp; Lubricants Expenses(POL Allocation)</t>
  </si>
  <si>
    <t xml:space="preserve">                  - Headquarters/ Iloilo City Police Office</t>
  </si>
  <si>
    <t xml:space="preserve">                  - Iloilo City Mobile Force Company </t>
  </si>
  <si>
    <t xml:space="preserve">                  - Iloilo City Police Station 1 (City Proper)</t>
  </si>
  <si>
    <t xml:space="preserve">                  - Iloilo City Police Station 2 (LaPaz)</t>
  </si>
  <si>
    <t xml:space="preserve">                  - Iloilo City Police Station 3 (Jaro)</t>
  </si>
  <si>
    <t xml:space="preserve">                  - Iloilo City Police Station 4 (Molo)</t>
  </si>
  <si>
    <t xml:space="preserve">                  - Iloilo City Police Station 5 (Mandurriao)</t>
  </si>
  <si>
    <t xml:space="preserve">                  - Iloilo City Police Station 6 (Arevalo)</t>
  </si>
  <si>
    <t xml:space="preserve">                  - Traffic Investigation &amp; Engineering Services</t>
  </si>
  <si>
    <t xml:space="preserve">                  - SWAT/EOD Office</t>
  </si>
  <si>
    <t xml:space="preserve">              f. Office Equipment</t>
  </si>
  <si>
    <t xml:space="preserve">              g. Insurance &amp; Registration of all City Government </t>
  </si>
  <si>
    <t xml:space="preserve">                  Vehicles assigned to PNP</t>
  </si>
  <si>
    <t xml:space="preserve">              h. Meal Allowance, SWAT and PNP Security </t>
  </si>
  <si>
    <t xml:space="preserve">                  Officers assigned at City Hall/Markets</t>
  </si>
  <si>
    <t xml:space="preserve">         - Additional Allowances to National Government Officials</t>
  </si>
  <si>
    <r>
      <rPr>
        <sz val="9"/>
        <color theme="1"/>
        <rFont val="Arial Narrow"/>
        <charset val="134"/>
      </rPr>
      <t xml:space="preserve">             a. Police Service (688)</t>
    </r>
    <r>
      <rPr>
        <sz val="6"/>
        <color theme="1"/>
        <rFont val="Arial Narrow"/>
        <charset val="134"/>
      </rPr>
      <t xml:space="preserve"> </t>
    </r>
  </si>
  <si>
    <t xml:space="preserve">             b. Traffic Police Station (40)</t>
  </si>
  <si>
    <t xml:space="preserve">             c. BJMP City Jail (30)</t>
  </si>
  <si>
    <t xml:space="preserve">             d. BJMP District Jail (80)</t>
  </si>
  <si>
    <t xml:space="preserve">             e. Fire Service (169)</t>
  </si>
  <si>
    <t xml:space="preserve">             f.  Crime Laboratory (18)</t>
  </si>
  <si>
    <t xml:space="preserve">             g. City Internal Affairs Service (4)</t>
  </si>
  <si>
    <t xml:space="preserve">             h. Regional Internal Affairs Service (18)</t>
  </si>
  <si>
    <t xml:space="preserve">             i. Criminal Investigation &amp; Detection Group (8)</t>
  </si>
  <si>
    <t xml:space="preserve">             j. City Director, DILG (1)</t>
  </si>
  <si>
    <t xml:space="preserve">             k. COMELEC Registrar (1)</t>
  </si>
  <si>
    <t xml:space="preserve">             l. RTC Judges (18)</t>
  </si>
  <si>
    <t xml:space="preserve">             m. City Prosecutors (23)</t>
  </si>
  <si>
    <t xml:space="preserve">             n. State Prosecutors (6)</t>
  </si>
  <si>
    <t xml:space="preserve">             o. Public Attorneys (25)</t>
  </si>
  <si>
    <r>
      <rPr>
        <sz val="9"/>
        <color theme="1"/>
        <rFont val="Arial Narrow"/>
        <charset val="134"/>
      </rPr>
      <t xml:space="preserve">             p. Elementary &amp; Secondary School Teachers </t>
    </r>
    <r>
      <rPr>
        <sz val="8"/>
        <color theme="1"/>
        <rFont val="Arial Narrow"/>
        <charset val="134"/>
      </rPr>
      <t>(2,932)</t>
    </r>
  </si>
  <si>
    <t xml:space="preserve">             q. City Register of Deeds (1)</t>
  </si>
  <si>
    <t xml:space="preserve">             r. MTCC Judges (10)</t>
  </si>
  <si>
    <t xml:space="preserve">             s. Clerk of Court (11)</t>
  </si>
  <si>
    <t>Page 5 of 7 Pages</t>
  </si>
  <si>
    <t xml:space="preserve">     Tanod Insurance</t>
  </si>
  <si>
    <t xml:space="preserve">     Other Maintenance and Other Operating Expenses</t>
  </si>
  <si>
    <t xml:space="preserve">             (F/A to regular employees and elected Barangay</t>
  </si>
  <si>
    <t xml:space="preserve">             Officials who died during their incumbency in service</t>
  </si>
  <si>
    <t xml:space="preserve">             SP Resolution No. 2003-914)</t>
  </si>
  <si>
    <t>TOTAL FINANCIAL ASSISTANCE AND</t>
  </si>
  <si>
    <t>OTHER OBLIGATIONS</t>
  </si>
  <si>
    <t>III. PROGRAMS AND PROJECTS:</t>
  </si>
  <si>
    <r>
      <rPr>
        <sz val="9"/>
        <color theme="1"/>
        <rFont val="Calibri"/>
        <charset val="134"/>
      </rPr>
      <t xml:space="preserve"> ** </t>
    </r>
    <r>
      <rPr>
        <sz val="9"/>
        <color theme="1"/>
        <rFont val="Arial Narrow"/>
        <charset val="134"/>
      </rPr>
      <t>1. Social Services Program</t>
    </r>
  </si>
  <si>
    <t xml:space="preserve">          a. Coffins for Indigent Persons</t>
  </si>
  <si>
    <t xml:space="preserve">      2. Fund for the City Gov't. Traditional Christmas Gift-</t>
  </si>
  <si>
    <t xml:space="preserve">              giving to Indigent Families</t>
  </si>
  <si>
    <t xml:space="preserve">      3. Fund for Local Economic &amp; Investment Promotion Office</t>
  </si>
  <si>
    <t>Transferred to CMO</t>
  </si>
  <si>
    <t xml:space="preserve">      4. Muslim Affair Annual Mobilization Fund</t>
  </si>
  <si>
    <t xml:space="preserve">      5. Maintenance of Lights/Traffic Lights &amp; CCTV-City Wide</t>
  </si>
  <si>
    <t>Transferred to CEO</t>
  </si>
  <si>
    <t xml:space="preserve">      6. Fund for the Iloilo City Integrated Coastal Resources</t>
  </si>
  <si>
    <t xml:space="preserve">                   Management Program</t>
  </si>
  <si>
    <t xml:space="preserve">       7. Fund for the Implementation of the Public Private</t>
  </si>
  <si>
    <t xml:space="preserve">             Partnership (PPP) Code:</t>
  </si>
  <si>
    <t xml:space="preserve">             a. Office Supplies Expenses</t>
  </si>
  <si>
    <t xml:space="preserve">             b.  Other Maintenance &amp; Operating Expenses</t>
  </si>
  <si>
    <t xml:space="preserve">       8.  Aid to Barangays for COVID19 Program</t>
  </si>
  <si>
    <t xml:space="preserve">       9.  Fund for COVID19 Program</t>
  </si>
  <si>
    <t xml:space="preserve">      10.  Other necessary COVID19 related expenses</t>
  </si>
  <si>
    <t xml:space="preserve">      11. Additional fund for other operating expenses, procurement</t>
  </si>
  <si>
    <t xml:space="preserve">                    machineries &amp; equipment:</t>
  </si>
  <si>
    <t xml:space="preserve">                       a. Other Maintenance &amp; Operating Expenses</t>
  </si>
  <si>
    <t xml:space="preserve">                       b. Office Equipment</t>
  </si>
  <si>
    <t xml:space="preserve">                       c. Info. &amp; Comm. Technology Equipment</t>
  </si>
  <si>
    <t xml:space="preserve">                       d. Communication Equipment</t>
  </si>
  <si>
    <t xml:space="preserve">                       e. Disaster Response &amp; Rescue Equipment</t>
  </si>
  <si>
    <t xml:space="preserve">                       f. Medical Equipment</t>
  </si>
  <si>
    <t xml:space="preserve">                       g. Other Machinery &amp; Equipment</t>
  </si>
  <si>
    <t>Page 6 of 7 Pages</t>
  </si>
  <si>
    <t xml:space="preserve">        12.  Purchase &amp; installation of low bay lights at markets</t>
  </si>
  <si>
    <t xml:space="preserve">        13.  Return of grant of loan to NHA per termination of MOA</t>
  </si>
  <si>
    <t xml:space="preserve">        14.  Procurement of LED lights-City Wide</t>
  </si>
  <si>
    <t xml:space="preserve">        15.  Maintenance of heritage lamps-City Wide</t>
  </si>
  <si>
    <t xml:space="preserve">        16.  Acquisition of lot</t>
  </si>
  <si>
    <t xml:space="preserve">        17.  Improvement of fences at Esplanades</t>
  </si>
  <si>
    <t xml:space="preserve">        18.  Construction of fences at Motorpool</t>
  </si>
  <si>
    <t xml:space="preserve">        19.  Construction of road on dumpsite area at Brgy.</t>
  </si>
  <si>
    <t xml:space="preserve">                   Calajunan, Mandurriao</t>
  </si>
  <si>
    <t xml:space="preserve">        20.  Concreting of road at Brgy. Buhang-Taft North, </t>
  </si>
  <si>
    <t xml:space="preserve">                   Mandurriao</t>
  </si>
  <si>
    <t xml:space="preserve">        21.  Rehabilitation of drainage system at Iloilo City Hall</t>
  </si>
  <si>
    <t xml:space="preserve">        22.  Construction/rehabilitation of drainage system at</t>
  </si>
  <si>
    <t xml:space="preserve">                   Brgy. San Jose, Arevalo</t>
  </si>
  <si>
    <t xml:space="preserve">        23.  Installation of Solar Street Lighting System-City Wide</t>
  </si>
  <si>
    <t xml:space="preserve">        24.  Rehabilitation/beautification of Sen. Rodolfo "Roding"</t>
  </si>
  <si>
    <t xml:space="preserve">                  Ganzon Memorial Circle</t>
  </si>
  <si>
    <t xml:space="preserve">        25.  Rehabilitation/Improvement of Plaza Libertad (III)</t>
  </si>
  <si>
    <t xml:space="preserve">        26.  Construction of extension of warehouse at Brgy.</t>
  </si>
  <si>
    <t xml:space="preserve">                   San Pedro, Molo</t>
  </si>
  <si>
    <t xml:space="preserve">        27.  Construction of Extension Offices at the 8th Floor (II)</t>
  </si>
  <si>
    <t xml:space="preserve">                   and Improvement of Iloilo City Hall Building</t>
  </si>
  <si>
    <t xml:space="preserve">        28.  Construction/rehabilitation of Balay Dalayunan</t>
  </si>
  <si>
    <t xml:space="preserve">                   at Brgy. Bo. Obrero, Lapuz</t>
  </si>
  <si>
    <t xml:space="preserve">        29.  Construction of ICARE Center at Brgy. Ungka, Jaro</t>
  </si>
  <si>
    <t xml:space="preserve">        30.  Construction of Jaro Police Station (additional)</t>
  </si>
  <si>
    <t xml:space="preserve">        31.  Construction of ICARE Center at Brgy. Calumpang,</t>
  </si>
  <si>
    <t xml:space="preserve">                   Molo (additional)</t>
  </si>
  <si>
    <t xml:space="preserve">        32.  Improvement of water facilities at the Esplanades</t>
  </si>
  <si>
    <t xml:space="preserve">        33.  Rehabilitation of basketball court flooring and </t>
  </si>
  <si>
    <t xml:space="preserve">                   basketball poles at Molo Plaza</t>
  </si>
  <si>
    <t xml:space="preserve">        34.  Construction of multi-purpose hall extention </t>
  </si>
  <si>
    <t xml:space="preserve">                   (conference room) at Brgy. Taal, Molo</t>
  </si>
  <si>
    <t xml:space="preserve">        35.  Completion of Dialysis Center at Brgy. San Isidro</t>
  </si>
  <si>
    <t>Page 7 of 7 Pages</t>
  </si>
  <si>
    <t xml:space="preserve">        36.  Fund for the Conduct of Soil Analysis (Soil Sub-Surface</t>
  </si>
  <si>
    <t xml:space="preserve">                   Investigation) for the Construction of Three Units-Four</t>
  </si>
  <si>
    <t xml:space="preserve">                   Storey Condo Type Housing at San Isidro, Jaro</t>
  </si>
  <si>
    <t xml:space="preserve">        37.  Power Supply System for Dialysis Center</t>
  </si>
  <si>
    <t xml:space="preserve">        38.  Installation of Sound System at Sunburst Park</t>
  </si>
  <si>
    <t xml:space="preserve">        39.  Procurement of Face Recognition Machine</t>
  </si>
  <si>
    <t xml:space="preserve">        40.  Installation of Voice &amp; Data Network at Iloilo City Hall</t>
  </si>
  <si>
    <t>TOTAL PROGRAMS AND PROJECTS</t>
  </si>
  <si>
    <t xml:space="preserve">   Prepared:</t>
  </si>
  <si>
    <t xml:space="preserve">                                     Reviewed:</t>
  </si>
  <si>
    <t xml:space="preserve">             Approved:</t>
  </si>
  <si>
    <t xml:space="preserve">  </t>
  </si>
  <si>
    <t xml:space="preserve">               MELCHOR U. TAN                                                     VIMINALE A. CAPULSO</t>
  </si>
  <si>
    <t xml:space="preserve">     JERRY P. TREÑAS</t>
  </si>
  <si>
    <t xml:space="preserve">                City Administrator                                                              City Budget Officer</t>
  </si>
  <si>
    <t xml:space="preserve">     City Mayor</t>
  </si>
  <si>
    <t>Legend:</t>
  </si>
  <si>
    <t>General Public Services</t>
  </si>
  <si>
    <t>Social Services</t>
  </si>
  <si>
    <t>Other Services</t>
  </si>
  <si>
    <t>Page 6 of 6 Pages</t>
  </si>
  <si>
    <t>LBP Form No. 1</t>
  </si>
  <si>
    <t>Page  1  of  2  pages</t>
  </si>
  <si>
    <t>BUDGET OF EXPENDITURES AND SOURCES OF FINANCING</t>
  </si>
  <si>
    <t>City of Iloilo</t>
  </si>
  <si>
    <t xml:space="preserve">SPECIAL ACCOUNT IN THE GENERAL FUND: </t>
  </si>
  <si>
    <t>BAYANIHAN GRANT TO CITIES &amp; MUNICIPALITIES</t>
  </si>
  <si>
    <t>Particulars</t>
  </si>
  <si>
    <t>Income Classifi-cation</t>
  </si>
  <si>
    <t>Past Year                  (Actual)</t>
  </si>
  <si>
    <t>Current Year Appropriation</t>
  </si>
  <si>
    <t>First Semester (Actual)</t>
  </si>
  <si>
    <t>Second Semester (Estimate)</t>
  </si>
  <si>
    <t>I.  BEGINNING CASH BALANCE</t>
  </si>
  <si>
    <t>BEGINNING CASH BALANCE</t>
  </si>
  <si>
    <t>II.  RECEIPTS</t>
  </si>
  <si>
    <t>Bayanihan Grant to Cities and Municipalities</t>
  </si>
  <si>
    <t>N.R.</t>
  </si>
  <si>
    <t>TOTAL RECEIPTS</t>
  </si>
  <si>
    <t>III.   EXPENDITURES</t>
  </si>
  <si>
    <t>1. MAINTENANCE AND OTHER OPERATING EXPENSES</t>
  </si>
  <si>
    <t>Welfare Goods Expenses</t>
  </si>
  <si>
    <t>Drugs and Medicines Expenses</t>
  </si>
  <si>
    <t>Medical, Dental and Laboratory Supplies Expenses</t>
  </si>
  <si>
    <t xml:space="preserve"> 2. CAPITAL OUTLAY</t>
  </si>
  <si>
    <t>Buildings</t>
  </si>
  <si>
    <t xml:space="preserve">  - Retrofitting of existing building to be turned in </t>
  </si>
  <si>
    <t xml:space="preserve">    COVID19 laboratory</t>
  </si>
  <si>
    <t>Page  2  of  2  pages</t>
  </si>
  <si>
    <t>Hospital and Health Center</t>
  </si>
  <si>
    <t>1-07-04-020</t>
  </si>
  <si>
    <t xml:space="preserve">  - Construction and development of COVID19 </t>
  </si>
  <si>
    <t xml:space="preserve">     laboratory area at Brgy. San Pedro, Molo</t>
  </si>
  <si>
    <t>Disaster Response and Rescue Equipment</t>
  </si>
  <si>
    <t>1-07-05-090</t>
  </si>
  <si>
    <t xml:space="preserve">  - Rapid Deployment Module for Temporary Shelters</t>
  </si>
  <si>
    <t>Medical Equipment</t>
  </si>
  <si>
    <t>3. CONTINUING APPROPRIATIONS</t>
  </si>
  <si>
    <t>TOTAL EXPENDITURES</t>
  </si>
  <si>
    <t xml:space="preserve"> IV.  ENDING BALANCE</t>
  </si>
  <si>
    <t>ENDING BALANCE</t>
  </si>
  <si>
    <t xml:space="preserve">          We hereby certify that the information presented above are true and correct.</t>
  </si>
  <si>
    <t>The Local Finance Committee:</t>
  </si>
  <si>
    <t>JOSE RONI SJ. PEÑALOSA</t>
  </si>
  <si>
    <t>Chairman</t>
  </si>
  <si>
    <t>Member</t>
  </si>
  <si>
    <t>Approved by:</t>
  </si>
</sst>
</file>

<file path=xl/styles.xml><?xml version="1.0" encoding="utf-8"?>
<styleSheet xmlns="http://schemas.openxmlformats.org/spreadsheetml/2006/main">
  <numFmts count="5">
    <numFmt numFmtId="43" formatCode="_-* #,##0.00_-;\-* #,##0.00_-;_-* &quot;-&quot;??_-;_-@_-"/>
    <numFmt numFmtId="44" formatCode="_-&quot;£&quot;* #,##0.00_-;\-&quot;£&quot;* #,##0.00_-;_-&quot;£&quot;* &quot;-&quot;??_-;_-@_-"/>
    <numFmt numFmtId="41" formatCode="_-* #,##0_-;\-* #,##0_-;_-* &quot;-&quot;_-;_-@_-"/>
    <numFmt numFmtId="42" formatCode="_-&quot;£&quot;* #,##0_-;\-&quot;£&quot;* #,##0_-;_-&quot;£&quot;* &quot;-&quot;_-;_-@_-"/>
    <numFmt numFmtId="176" formatCode="_(* #,##0.00_);_(* \(#,##0.00\);_(* &quot;-&quot;??_);_(@_)"/>
  </numFmts>
  <fonts count="120">
    <font>
      <sz val="11"/>
      <color theme="1"/>
      <name val="Calibri"/>
      <charset val="134"/>
      <scheme val="minor"/>
    </font>
    <font>
      <b/>
      <sz val="9"/>
      <name val="Times New Roman"/>
      <charset val="134"/>
    </font>
    <font>
      <b/>
      <i/>
      <sz val="9"/>
      <name val="Times New Roman"/>
      <charset val="134"/>
    </font>
    <font>
      <i/>
      <sz val="9"/>
      <name val="Times New Roman"/>
      <charset val="134"/>
    </font>
    <font>
      <sz val="9"/>
      <name val="Times New Roman"/>
      <charset val="134"/>
    </font>
    <font>
      <sz val="6.5"/>
      <name val="Times New Roman"/>
      <charset val="134"/>
    </font>
    <font>
      <b/>
      <sz val="16"/>
      <name val="Times New Roman"/>
      <charset val="134"/>
    </font>
    <font>
      <b/>
      <sz val="12"/>
      <name val="Times New Roman"/>
      <charset val="134"/>
    </font>
    <font>
      <b/>
      <sz val="14"/>
      <name val="Times New Roman"/>
      <charset val="134"/>
    </font>
    <font>
      <b/>
      <sz val="14"/>
      <color rgb="FF0014A8"/>
      <name val="Times New Roman"/>
      <charset val="134"/>
    </font>
    <font>
      <b/>
      <sz val="10"/>
      <name val="Times New Roman"/>
      <charset val="134"/>
    </font>
    <font>
      <b/>
      <sz val="8"/>
      <name val="Times New Roman"/>
      <charset val="134"/>
    </font>
    <font>
      <b/>
      <sz val="11"/>
      <name val="Times New Roman"/>
      <charset val="134"/>
    </font>
    <font>
      <sz val="8"/>
      <name val="Times New Roman"/>
      <charset val="134"/>
    </font>
    <font>
      <sz val="10"/>
      <name val="Times New Roman"/>
      <charset val="134"/>
    </font>
    <font>
      <b/>
      <i/>
      <sz val="6.5"/>
      <name val="Times New Roman"/>
      <charset val="134"/>
    </font>
    <font>
      <b/>
      <i/>
      <sz val="10"/>
      <name val="Times New Roman"/>
      <charset val="134"/>
    </font>
    <font>
      <b/>
      <sz val="6.5"/>
      <name val="Times New Roman"/>
      <charset val="134"/>
    </font>
    <font>
      <b/>
      <i/>
      <sz val="9"/>
      <color rgb="FF00B0F0"/>
      <name val="Times New Roman"/>
      <charset val="134"/>
    </font>
    <font>
      <i/>
      <sz val="11"/>
      <name val="Times New Roman"/>
      <charset val="134"/>
    </font>
    <font>
      <sz val="10"/>
      <color theme="1"/>
      <name val="Arial Narrow"/>
      <charset val="134"/>
    </font>
    <font>
      <sz val="11"/>
      <color theme="1"/>
      <name val="Arial Narrow"/>
      <charset val="134"/>
    </font>
    <font>
      <b/>
      <sz val="12"/>
      <color theme="1"/>
      <name val="Arial Narrow"/>
      <charset val="134"/>
    </font>
    <font>
      <sz val="12"/>
      <color theme="1"/>
      <name val="Arial Narrow"/>
      <charset val="134"/>
    </font>
    <font>
      <b/>
      <sz val="8"/>
      <name val="Arial Narrow"/>
      <charset val="134"/>
    </font>
    <font>
      <b/>
      <sz val="11"/>
      <name val="Arial Narrow"/>
      <charset val="134"/>
    </font>
    <font>
      <sz val="9"/>
      <color theme="1"/>
      <name val="Arial Narrow"/>
      <charset val="134"/>
    </font>
    <font>
      <b/>
      <sz val="10"/>
      <color theme="1"/>
      <name val="Arial Narrow"/>
      <charset val="134"/>
    </font>
    <font>
      <sz val="7"/>
      <color theme="1"/>
      <name val="Arial Narrow"/>
      <charset val="134"/>
    </font>
    <font>
      <sz val="8"/>
      <color theme="1"/>
      <name val="Arial Narrow"/>
      <charset val="134"/>
    </font>
    <font>
      <b/>
      <sz val="8"/>
      <color rgb="FF0000FF"/>
      <name val="Calibri"/>
      <charset val="134"/>
    </font>
    <font>
      <sz val="8"/>
      <name val="Calibri"/>
      <charset val="134"/>
    </font>
    <font>
      <i/>
      <sz val="9"/>
      <name val="Arial Narrow"/>
      <charset val="134"/>
    </font>
    <font>
      <b/>
      <sz val="9"/>
      <color rgb="FF0014A8"/>
      <name val="Arial Narrow"/>
      <charset val="134"/>
    </font>
    <font>
      <i/>
      <sz val="8"/>
      <name val="Arial Narrow"/>
      <charset val="134"/>
    </font>
    <font>
      <i/>
      <sz val="8"/>
      <color rgb="FF008000"/>
      <name val="Arial Narrow"/>
      <charset val="134"/>
    </font>
    <font>
      <i/>
      <sz val="8"/>
      <color rgb="FF0014A8"/>
      <name val="Arial Narrow"/>
      <charset val="134"/>
    </font>
    <font>
      <b/>
      <sz val="22"/>
      <color rgb="FFFF0000"/>
      <name val="MS Mincho"/>
      <charset val="134"/>
    </font>
    <font>
      <b/>
      <sz val="9"/>
      <color rgb="FFFF0000"/>
      <name val="Arial Narrow"/>
      <charset val="134"/>
    </font>
    <font>
      <b/>
      <sz val="10"/>
      <name val="Arial Narrow"/>
      <charset val="134"/>
    </font>
    <font>
      <b/>
      <sz val="9"/>
      <name val="Arial Narrow"/>
      <charset val="134"/>
    </font>
    <font>
      <i/>
      <sz val="9"/>
      <color rgb="FF002060"/>
      <name val="Arial Narrow"/>
      <charset val="134"/>
    </font>
    <font>
      <b/>
      <sz val="8"/>
      <color rgb="FF00B050"/>
      <name val="Arial Narrow"/>
      <charset val="134"/>
    </font>
    <font>
      <b/>
      <sz val="11"/>
      <color rgb="FF00B050"/>
      <name val="Arial Narrow"/>
      <charset val="134"/>
    </font>
    <font>
      <sz val="11"/>
      <name val="Arial Narrow"/>
      <charset val="134"/>
    </font>
    <font>
      <b/>
      <i/>
      <sz val="11"/>
      <name val="Arial Narrow"/>
      <charset val="134"/>
    </font>
    <font>
      <b/>
      <i/>
      <sz val="9"/>
      <name val="Arial Narrow"/>
      <charset val="134"/>
    </font>
    <font>
      <i/>
      <sz val="8"/>
      <color rgb="FF680000"/>
      <name val="Arial Narrow"/>
      <charset val="134"/>
    </font>
    <font>
      <u/>
      <sz val="11"/>
      <color theme="1"/>
      <name val="Arial Narrow"/>
      <charset val="134"/>
    </font>
    <font>
      <sz val="10"/>
      <name val="Arial Narrow"/>
      <charset val="134"/>
    </font>
    <font>
      <i/>
      <sz val="10"/>
      <name val="Arial Narrow"/>
      <charset val="134"/>
    </font>
    <font>
      <i/>
      <sz val="9"/>
      <color rgb="FF000099"/>
      <name val="Arial Narrow"/>
      <charset val="134"/>
    </font>
    <font>
      <b/>
      <u/>
      <sz val="11"/>
      <color theme="1"/>
      <name val="Arial Narrow"/>
      <charset val="134"/>
    </font>
    <font>
      <sz val="8"/>
      <name val="Arial Narrow"/>
      <charset val="134"/>
    </font>
    <font>
      <b/>
      <sz val="19"/>
      <color rgb="FFFF0000"/>
      <name val="Lucida Fax"/>
      <charset val="134"/>
    </font>
    <font>
      <sz val="10"/>
      <color rgb="FF008000"/>
      <name val="Arial Narrow"/>
      <charset val="134"/>
    </font>
    <font>
      <b/>
      <sz val="9"/>
      <color theme="1"/>
      <name val="Cambria"/>
      <charset val="134"/>
    </font>
    <font>
      <b/>
      <i/>
      <sz val="10"/>
      <color theme="1"/>
      <name val="Arial Narrow"/>
      <charset val="134"/>
    </font>
    <font>
      <sz val="9"/>
      <name val="Arial Narrow"/>
      <charset val="134"/>
    </font>
    <font>
      <b/>
      <sz val="19"/>
      <name val="Lucida Fax"/>
      <charset val="134"/>
    </font>
    <font>
      <sz val="9.5"/>
      <color theme="1"/>
      <name val="Arial Narrow"/>
      <charset val="134"/>
    </font>
    <font>
      <sz val="16"/>
      <color rgb="FFFF0000"/>
      <name val="Stencil"/>
      <charset val="134"/>
    </font>
    <font>
      <b/>
      <sz val="10"/>
      <color rgb="FFFF0000"/>
      <name val="Arial Narrow"/>
      <charset val="134"/>
    </font>
    <font>
      <sz val="10"/>
      <color rgb="FFFF0000"/>
      <name val="Arial Narrow"/>
      <charset val="134"/>
    </font>
    <font>
      <b/>
      <sz val="10"/>
      <color rgb="FFFF00FF"/>
      <name val="Arial Narrow"/>
      <charset val="134"/>
    </font>
    <font>
      <sz val="9"/>
      <color rgb="FFFF00FF"/>
      <name val="Arial Narrow"/>
      <charset val="134"/>
    </font>
    <font>
      <b/>
      <sz val="9"/>
      <color rgb="FFFF00FF"/>
      <name val="Arial Narrow"/>
      <charset val="134"/>
    </font>
    <font>
      <b/>
      <i/>
      <sz val="11"/>
      <color rgb="FF00B050"/>
      <name val="Arial Narrow"/>
      <charset val="134"/>
    </font>
    <font>
      <sz val="10"/>
      <color rgb="FF00B050"/>
      <name val="Arial Narrow"/>
      <charset val="134"/>
    </font>
    <font>
      <b/>
      <i/>
      <sz val="9"/>
      <color rgb="FF00B050"/>
      <name val="Arial Narrow"/>
      <charset val="134"/>
    </font>
    <font>
      <sz val="7"/>
      <name val="Arial Narrow"/>
      <charset val="134"/>
    </font>
    <font>
      <b/>
      <i/>
      <sz val="8"/>
      <color rgb="FF0014A8"/>
      <name val="Arial Narrow"/>
      <charset val="134"/>
    </font>
    <font>
      <i/>
      <sz val="8"/>
      <color theme="1"/>
      <name val="Arial Narrow"/>
      <charset val="134"/>
    </font>
    <font>
      <b/>
      <sz val="22"/>
      <name val="MS Mincho"/>
      <charset val="134"/>
    </font>
    <font>
      <b/>
      <sz val="14"/>
      <color rgb="FFFF0000"/>
      <name val="Microsoft JhengHei"/>
      <charset val="134"/>
    </font>
    <font>
      <sz val="7.5"/>
      <color theme="1"/>
      <name val="Arial Narrow"/>
      <charset val="134"/>
    </font>
    <font>
      <b/>
      <sz val="11"/>
      <color theme="1"/>
      <name val="Arial Narrow"/>
      <charset val="134"/>
    </font>
    <font>
      <sz val="10"/>
      <color rgb="FF00B0F0"/>
      <name val="Arial Narrow"/>
      <charset val="134"/>
    </font>
    <font>
      <b/>
      <sz val="9"/>
      <color theme="1"/>
      <name val="Arial Narrow"/>
      <charset val="134"/>
    </font>
    <font>
      <sz val="5"/>
      <color theme="1"/>
      <name val="Arial Narrow"/>
      <charset val="134"/>
    </font>
    <font>
      <sz val="9"/>
      <color rgb="FFFF0000"/>
      <name val="Arial Narrow"/>
      <charset val="134"/>
    </font>
    <font>
      <b/>
      <sz val="12"/>
      <name val="Arial Narrow"/>
      <charset val="134"/>
    </font>
    <font>
      <sz val="12"/>
      <name val="Arial Narrow"/>
      <charset val="134"/>
    </font>
    <font>
      <b/>
      <u/>
      <sz val="11"/>
      <name val="Arial Narrow"/>
      <charset val="134"/>
    </font>
    <font>
      <b/>
      <sz val="16"/>
      <color rgb="FFFF0000"/>
      <name val="Microsoft JhengHei"/>
      <charset val="134"/>
    </font>
    <font>
      <b/>
      <sz val="10"/>
      <color rgb="FF00B050"/>
      <name val="Arial Narrow"/>
      <charset val="134"/>
    </font>
    <font>
      <b/>
      <sz val="9"/>
      <color rgb="FF00B050"/>
      <name val="Arial Narrow"/>
      <charset val="134"/>
    </font>
    <font>
      <b/>
      <sz val="9.5"/>
      <color theme="1"/>
      <name val="Arial Narrow"/>
      <charset val="134"/>
    </font>
    <font>
      <i/>
      <sz val="8"/>
      <color rgb="FF800000"/>
      <name val="Arial Narrow"/>
      <charset val="134"/>
    </font>
    <font>
      <sz val="6"/>
      <color theme="1"/>
      <name val="Arial Narrow"/>
      <charset val="134"/>
    </font>
    <font>
      <b/>
      <sz val="18"/>
      <color rgb="FFFF0000"/>
      <name val="Microsoft JhengHei"/>
      <charset val="134"/>
    </font>
    <font>
      <i/>
      <sz val="9"/>
      <color theme="1"/>
      <name val="Arial Narrow"/>
      <charset val="134"/>
    </font>
    <font>
      <sz val="11"/>
      <color theme="1"/>
      <name val="Calibri"/>
      <charset val="134"/>
      <scheme val="minor"/>
    </font>
    <font>
      <sz val="11"/>
      <color theme="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sz val="11"/>
      <color theme="1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b/>
      <sz val="18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sz val="11"/>
      <color rgb="FFFF0000"/>
      <name val="Calibri"/>
      <charset val="0"/>
      <scheme val="minor"/>
    </font>
    <font>
      <b/>
      <sz val="11"/>
      <color theme="3"/>
      <name val="Calibri"/>
      <charset val="134"/>
      <scheme val="minor"/>
    </font>
    <font>
      <sz val="11"/>
      <color rgb="FF006100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sz val="11"/>
      <color rgb="FF9C0006"/>
      <name val="Calibri"/>
      <charset val="0"/>
      <scheme val="minor"/>
    </font>
    <font>
      <b/>
      <sz val="11"/>
      <color theme="1"/>
      <name val="Calibri"/>
      <charset val="0"/>
      <scheme val="minor"/>
    </font>
    <font>
      <u/>
      <sz val="11"/>
      <color rgb="FF0000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5"/>
      <color theme="3"/>
      <name val="Calibri"/>
      <charset val="134"/>
      <scheme val="minor"/>
    </font>
    <font>
      <sz val="11"/>
      <color rgb="FF9C6500"/>
      <name val="Calibri"/>
      <charset val="0"/>
      <scheme val="minor"/>
    </font>
    <font>
      <sz val="11"/>
      <color rgb="FF3F3F76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sz val="12"/>
      <name val="Times New Roman"/>
      <charset val="134"/>
    </font>
    <font>
      <sz val="11"/>
      <color indexed="8"/>
      <name val="Calibri"/>
      <charset val="134"/>
    </font>
    <font>
      <b/>
      <u/>
      <sz val="12"/>
      <color theme="1"/>
      <name val="Arial Narrow"/>
      <charset val="134"/>
    </font>
    <font>
      <b/>
      <sz val="9"/>
      <color rgb="FF0000FF"/>
      <name val="Arial Narrow"/>
      <charset val="134"/>
    </font>
    <font>
      <b/>
      <sz val="9"/>
      <color rgb="FF0066FF"/>
      <name val="Arial Narrow"/>
      <charset val="134"/>
    </font>
    <font>
      <sz val="9"/>
      <color theme="1"/>
      <name val="Calibri"/>
      <charset val="134"/>
    </font>
    <font>
      <u/>
      <sz val="12"/>
      <color theme="1"/>
      <name val="Arial Narrow"/>
      <charset val="134"/>
    </font>
    <font>
      <b/>
      <u/>
      <sz val="12"/>
      <name val="Arial Narrow"/>
      <charset val="134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599993896298105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51">
    <xf numFmtId="0" fontId="0" fillId="0" borderId="0"/>
    <xf numFmtId="0" fontId="113" fillId="0" borderId="0">
      <alignment vertical="center"/>
    </xf>
    <xf numFmtId="176" fontId="112" fillId="0" borderId="0" applyFont="0" applyFill="0" applyBorder="0" applyAlignment="0" applyProtection="0">
      <alignment vertical="center"/>
    </xf>
    <xf numFmtId="0" fontId="93" fillId="12" borderId="0" applyNumberFormat="0" applyBorder="0" applyAlignment="0" applyProtection="0">
      <alignment vertical="center"/>
    </xf>
    <xf numFmtId="0" fontId="96" fillId="21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6" fillId="28" borderId="0" applyNumberFormat="0" applyBorder="0" applyAlignment="0" applyProtection="0">
      <alignment vertical="center"/>
    </xf>
    <xf numFmtId="0" fontId="96" fillId="16" borderId="0" applyNumberFormat="0" applyBorder="0" applyAlignment="0" applyProtection="0">
      <alignment vertical="center"/>
    </xf>
    <xf numFmtId="0" fontId="93" fillId="10" borderId="0" applyNumberFormat="0" applyBorder="0" applyAlignment="0" applyProtection="0">
      <alignment vertical="center"/>
    </xf>
    <xf numFmtId="0" fontId="93" fillId="25" borderId="0" applyNumberFormat="0" applyBorder="0" applyAlignment="0" applyProtection="0">
      <alignment vertical="center"/>
    </xf>
    <xf numFmtId="0" fontId="96" fillId="31" borderId="0" applyNumberFormat="0" applyBorder="0" applyAlignment="0" applyProtection="0">
      <alignment vertical="center"/>
    </xf>
    <xf numFmtId="0" fontId="93" fillId="19" borderId="0" applyNumberFormat="0" applyBorder="0" applyAlignment="0" applyProtection="0">
      <alignment vertical="center"/>
    </xf>
    <xf numFmtId="0" fontId="107" fillId="0" borderId="23" applyNumberFormat="0" applyFill="0" applyAlignment="0" applyProtection="0">
      <alignment vertical="center"/>
    </xf>
    <xf numFmtId="0" fontId="96" fillId="34" borderId="0" applyNumberFormat="0" applyBorder="0" applyAlignment="0" applyProtection="0">
      <alignment vertical="center"/>
    </xf>
    <xf numFmtId="0" fontId="93" fillId="17" borderId="0" applyNumberFormat="0" applyBorder="0" applyAlignment="0" applyProtection="0">
      <alignment vertical="center"/>
    </xf>
    <xf numFmtId="0" fontId="93" fillId="24" borderId="0" applyNumberFormat="0" applyBorder="0" applyAlignment="0" applyProtection="0">
      <alignment vertical="center"/>
    </xf>
    <xf numFmtId="0" fontId="96" fillId="18" borderId="0" applyNumberFormat="0" applyBorder="0" applyAlignment="0" applyProtection="0">
      <alignment vertical="center"/>
    </xf>
    <xf numFmtId="0" fontId="93" fillId="22" borderId="0" applyNumberFormat="0" applyBorder="0" applyAlignment="0" applyProtection="0">
      <alignment vertical="center"/>
    </xf>
    <xf numFmtId="0" fontId="96" fillId="15" borderId="0" applyNumberFormat="0" applyBorder="0" applyAlignment="0" applyProtection="0">
      <alignment vertical="center"/>
    </xf>
    <xf numFmtId="0" fontId="96" fillId="20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109" fillId="23" borderId="0" applyNumberFormat="0" applyBorder="0" applyAlignment="0" applyProtection="0">
      <alignment vertical="center"/>
    </xf>
    <xf numFmtId="0" fontId="93" fillId="14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0" fontId="96" fillId="27" borderId="0" applyNumberFormat="0" applyBorder="0" applyAlignment="0" applyProtection="0">
      <alignment vertical="center"/>
    </xf>
    <xf numFmtId="0" fontId="105" fillId="0" borderId="22" applyNumberFormat="0" applyFill="0" applyAlignment="0" applyProtection="0">
      <alignment vertical="center"/>
    </xf>
    <xf numFmtId="0" fontId="95" fillId="6" borderId="17" applyNumberFormat="0" applyAlignment="0" applyProtection="0">
      <alignment vertical="center"/>
    </xf>
    <xf numFmtId="44" fontId="92" fillId="0" borderId="0" applyFont="0" applyFill="0" applyBorder="0" applyAlignment="0" applyProtection="0">
      <alignment vertical="center"/>
    </xf>
    <xf numFmtId="0" fontId="96" fillId="30" borderId="0" applyNumberFormat="0" applyBorder="0" applyAlignment="0" applyProtection="0">
      <alignment vertical="center"/>
    </xf>
    <xf numFmtId="0" fontId="92" fillId="13" borderId="21" applyNumberFormat="0" applyFont="0" applyAlignment="0" applyProtection="0">
      <alignment vertical="center"/>
    </xf>
    <xf numFmtId="0" fontId="110" fillId="26" borderId="20" applyNumberFormat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3" fillId="6" borderId="20" applyNumberFormat="0" applyAlignment="0" applyProtection="0">
      <alignment vertical="center"/>
    </xf>
    <xf numFmtId="0" fontId="102" fillId="8" borderId="0" applyNumberFormat="0" applyBorder="0" applyAlignment="0" applyProtection="0">
      <alignment vertical="center"/>
    </xf>
    <xf numFmtId="0" fontId="101" fillId="0" borderId="19" applyNumberFormat="0" applyFill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08" fillId="0" borderId="18" applyNumberFormat="0" applyFill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0" fontId="96" fillId="1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42" fontId="92" fillId="0" borderId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6" fillId="7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99" fillId="0" borderId="18" applyNumberFormat="0" applyFill="0" applyAlignment="0" applyProtection="0">
      <alignment vertical="center"/>
    </xf>
    <xf numFmtId="176" fontId="0" fillId="0" borderId="0" applyFont="0" applyFill="0" applyBorder="0" applyAlignment="0" applyProtection="0"/>
    <xf numFmtId="0" fontId="94" fillId="5" borderId="16" applyNumberFormat="0" applyAlignment="0" applyProtection="0">
      <alignment vertical="center"/>
    </xf>
    <xf numFmtId="0" fontId="93" fillId="4" borderId="0" applyNumberFormat="0" applyBorder="0" applyAlignment="0" applyProtection="0">
      <alignment vertical="center"/>
    </xf>
    <xf numFmtId="9" fontId="92" fillId="0" borderId="0" applyFont="0" applyFill="0" applyBorder="0" applyAlignment="0" applyProtection="0">
      <alignment vertical="center"/>
    </xf>
  </cellStyleXfs>
  <cellXfs count="350">
    <xf numFmtId="0" fontId="0" fillId="0" borderId="0" xfId="0"/>
    <xf numFmtId="0" fontId="1" fillId="2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/>
    <xf numFmtId="0" fontId="4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0" fontId="4" fillId="3" borderId="0" xfId="0" applyFont="1" applyFill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left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176" fontId="10" fillId="0" borderId="4" xfId="47" applyFont="1" applyFill="1" applyBorder="1" applyAlignment="1">
      <alignment vertical="center"/>
    </xf>
    <xf numFmtId="0" fontId="12" fillId="0" borderId="2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 indent="1"/>
    </xf>
    <xf numFmtId="49" fontId="13" fillId="0" borderId="3" xfId="0" applyNumberFormat="1" applyFont="1" applyBorder="1" applyAlignment="1">
      <alignment horizontal="center" vertical="center"/>
    </xf>
    <xf numFmtId="176" fontId="13" fillId="0" borderId="3" xfId="47" applyFont="1" applyFill="1" applyBorder="1" applyAlignment="1">
      <alignment horizontal="center" vertical="center"/>
    </xf>
    <xf numFmtId="176" fontId="14" fillId="0" borderId="3" xfId="47" applyFont="1" applyFill="1" applyBorder="1" applyAlignment="1">
      <alignment vertical="center"/>
    </xf>
    <xf numFmtId="0" fontId="2" fillId="3" borderId="5" xfId="0" applyFont="1" applyFill="1" applyBorder="1" applyAlignment="1">
      <alignment horizontal="center" vertical="center"/>
    </xf>
    <xf numFmtId="49" fontId="15" fillId="3" borderId="5" xfId="0" applyNumberFormat="1" applyFont="1" applyFill="1" applyBorder="1" applyAlignment="1">
      <alignment horizontal="center" vertical="center"/>
    </xf>
    <xf numFmtId="176" fontId="15" fillId="3" borderId="5" xfId="47" applyFont="1" applyFill="1" applyBorder="1" applyAlignment="1">
      <alignment vertical="center"/>
    </xf>
    <xf numFmtId="176" fontId="16" fillId="3" borderId="5" xfId="47" applyFont="1" applyFill="1" applyBorder="1" applyAlignment="1">
      <alignment vertical="center"/>
    </xf>
    <xf numFmtId="0" fontId="10" fillId="0" borderId="2" xfId="0" applyFont="1" applyBorder="1" applyAlignment="1">
      <alignment horizontal="left" vertical="center" indent="1"/>
    </xf>
    <xf numFmtId="49" fontId="13" fillId="0" borderId="2" xfId="0" applyNumberFormat="1" applyFont="1" applyBorder="1" applyAlignment="1">
      <alignment horizontal="center" vertical="center"/>
    </xf>
    <xf numFmtId="176" fontId="14" fillId="0" borderId="4" xfId="47" applyFont="1" applyFill="1" applyBorder="1" applyAlignment="1">
      <alignment horizontal="center" vertical="center"/>
    </xf>
    <xf numFmtId="0" fontId="12" fillId="0" borderId="2" xfId="0" applyFont="1" applyBorder="1" applyAlignment="1">
      <alignment vertical="center"/>
    </xf>
    <xf numFmtId="0" fontId="17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176" fontId="4" fillId="0" borderId="2" xfId="47" applyFont="1" applyBorder="1" applyAlignment="1">
      <alignment vertical="center"/>
    </xf>
    <xf numFmtId="0" fontId="14" fillId="0" borderId="2" xfId="0" applyFont="1" applyBorder="1" applyAlignment="1">
      <alignment vertical="center"/>
    </xf>
    <xf numFmtId="176" fontId="13" fillId="0" borderId="2" xfId="47" applyFont="1" applyFill="1" applyBorder="1" applyAlignment="1">
      <alignment horizontal="center" vertical="center"/>
    </xf>
    <xf numFmtId="176" fontId="14" fillId="0" borderId="2" xfId="47" applyFont="1" applyFill="1" applyBorder="1" applyAlignment="1">
      <alignment vertical="center"/>
    </xf>
    <xf numFmtId="176" fontId="5" fillId="0" borderId="2" xfId="47" applyFont="1" applyBorder="1" applyAlignment="1">
      <alignment vertical="center"/>
    </xf>
    <xf numFmtId="0" fontId="13" fillId="0" borderId="2" xfId="0" applyFont="1" applyBorder="1" applyAlignment="1">
      <alignment horizontal="center" vertical="center"/>
    </xf>
    <xf numFmtId="176" fontId="14" fillId="0" borderId="2" xfId="47" applyFont="1" applyBorder="1" applyAlignment="1">
      <alignment vertical="center"/>
    </xf>
    <xf numFmtId="176" fontId="13" fillId="0" borderId="2" xfId="47" applyFont="1" applyBorder="1" applyAlignment="1">
      <alignment vertical="center"/>
    </xf>
    <xf numFmtId="0" fontId="14" fillId="0" borderId="6" xfId="0" applyFont="1" applyBorder="1" applyAlignment="1">
      <alignment vertical="center"/>
    </xf>
    <xf numFmtId="0" fontId="13" fillId="0" borderId="6" xfId="0" applyFont="1" applyBorder="1" applyAlignment="1">
      <alignment horizontal="center" vertical="center"/>
    </xf>
    <xf numFmtId="176" fontId="13" fillId="0" borderId="6" xfId="47" applyFont="1" applyBorder="1" applyAlignment="1">
      <alignment vertical="center"/>
    </xf>
    <xf numFmtId="176" fontId="4" fillId="0" borderId="6" xfId="47" applyFont="1" applyBorder="1" applyAlignment="1">
      <alignment vertical="center"/>
    </xf>
    <xf numFmtId="0" fontId="14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176" fontId="13" fillId="0" borderId="0" xfId="47" applyFont="1" applyBorder="1" applyAlignment="1">
      <alignment vertical="center"/>
    </xf>
    <xf numFmtId="176" fontId="4" fillId="0" borderId="0" xfId="47" applyFont="1" applyBorder="1" applyAlignment="1">
      <alignment vertical="center"/>
    </xf>
    <xf numFmtId="0" fontId="16" fillId="3" borderId="5" xfId="0" applyFont="1" applyFill="1" applyBorder="1" applyAlignment="1">
      <alignment horizontal="center" vertical="center"/>
    </xf>
    <xf numFmtId="49" fontId="16" fillId="3" borderId="5" xfId="0" applyNumberFormat="1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vertical="center"/>
    </xf>
    <xf numFmtId="176" fontId="10" fillId="0" borderId="2" xfId="47" applyFont="1" applyFill="1" applyBorder="1" applyAlignment="1">
      <alignment vertical="center"/>
    </xf>
    <xf numFmtId="176" fontId="14" fillId="0" borderId="9" xfId="47" applyFont="1" applyFill="1" applyBorder="1" applyAlignment="1">
      <alignment vertical="center"/>
    </xf>
    <xf numFmtId="176" fontId="14" fillId="0" borderId="3" xfId="0" applyNumberFormat="1" applyFont="1" applyBorder="1" applyAlignment="1">
      <alignment vertical="center"/>
    </xf>
    <xf numFmtId="49" fontId="14" fillId="0" borderId="2" xfId="0" applyNumberFormat="1" applyFont="1" applyBorder="1" applyAlignment="1">
      <alignment horizontal="center" vertical="center"/>
    </xf>
    <xf numFmtId="176" fontId="4" fillId="0" borderId="2" xfId="0" applyNumberFormat="1" applyFont="1" applyBorder="1" applyAlignment="1">
      <alignment vertical="center"/>
    </xf>
    <xf numFmtId="176" fontId="14" fillId="0" borderId="10" xfId="47" applyFont="1" applyFill="1" applyBorder="1" applyAlignment="1">
      <alignment vertical="center"/>
    </xf>
    <xf numFmtId="176" fontId="14" fillId="0" borderId="2" xfId="0" applyNumberFormat="1" applyFont="1" applyBorder="1" applyAlignment="1">
      <alignment vertical="center"/>
    </xf>
    <xf numFmtId="0" fontId="4" fillId="0" borderId="2" xfId="0" applyFont="1" applyBorder="1" applyAlignment="1">
      <alignment vertical="center"/>
    </xf>
    <xf numFmtId="176" fontId="14" fillId="0" borderId="6" xfId="47" applyFont="1" applyBorder="1" applyAlignment="1">
      <alignment vertical="center"/>
    </xf>
    <xf numFmtId="176" fontId="14" fillId="0" borderId="6" xfId="47" applyFont="1" applyFill="1" applyBorder="1" applyAlignment="1">
      <alignment vertical="center"/>
    </xf>
    <xf numFmtId="176" fontId="14" fillId="0" borderId="6" xfId="0" applyNumberFormat="1" applyFont="1" applyBorder="1" applyAlignment="1">
      <alignment vertical="center"/>
    </xf>
    <xf numFmtId="176" fontId="14" fillId="0" borderId="0" xfId="47" applyFont="1" applyBorder="1" applyAlignment="1">
      <alignment vertical="center"/>
    </xf>
    <xf numFmtId="176" fontId="14" fillId="0" borderId="0" xfId="47" applyFont="1" applyFill="1" applyBorder="1" applyAlignment="1">
      <alignment vertical="center"/>
    </xf>
    <xf numFmtId="176" fontId="14" fillId="0" borderId="0" xfId="0" applyNumberFormat="1" applyFont="1" applyAlignment="1">
      <alignment vertical="center"/>
    </xf>
    <xf numFmtId="0" fontId="4" fillId="3" borderId="0" xfId="0" applyFont="1" applyFill="1"/>
    <xf numFmtId="43" fontId="18" fillId="0" borderId="0" xfId="0" applyNumberFormat="1" applyFont="1" applyAlignment="1">
      <alignment vertical="center"/>
    </xf>
    <xf numFmtId="0" fontId="2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76" fontId="15" fillId="0" borderId="0" xfId="0" applyNumberFormat="1" applyFont="1" applyAlignment="1">
      <alignment horizontal="center" vertical="center"/>
    </xf>
    <xf numFmtId="176" fontId="2" fillId="0" borderId="0" xfId="0" applyNumberFormat="1" applyFont="1" applyAlignment="1">
      <alignment vertical="center"/>
    </xf>
    <xf numFmtId="0" fontId="19" fillId="0" borderId="0" xfId="0" applyFont="1" applyAlignment="1">
      <alignment horizontal="left" vertical="center" wrapText="1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4" fillId="0" borderId="0" xfId="0" applyFont="1"/>
    <xf numFmtId="0" fontId="10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0" fillId="0" borderId="0" xfId="0" applyFont="1"/>
    <xf numFmtId="0" fontId="14" fillId="0" borderId="0" xfId="0" applyFont="1" applyAlignment="1">
      <alignment horizontal="center" vertical="center"/>
    </xf>
    <xf numFmtId="0" fontId="20" fillId="0" borderId="0" xfId="0" applyFont="1"/>
    <xf numFmtId="0" fontId="21" fillId="0" borderId="0" xfId="0" applyFont="1" applyAlignment="1">
      <alignment vertical="top"/>
    </xf>
    <xf numFmtId="0" fontId="21" fillId="0" borderId="0" xfId="0" applyFont="1"/>
    <xf numFmtId="0" fontId="21" fillId="0" borderId="0" xfId="0" applyFont="1" applyAlignment="1">
      <alignment horizontal="left"/>
    </xf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4" fillId="3" borderId="1" xfId="0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center" vertical="center" wrapText="1"/>
    </xf>
    <xf numFmtId="0" fontId="24" fillId="3" borderId="2" xfId="0" applyFont="1" applyFill="1" applyBorder="1" applyAlignment="1">
      <alignment horizontal="center" vertical="center" wrapText="1"/>
    </xf>
    <xf numFmtId="0" fontId="24" fillId="3" borderId="2" xfId="0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horizontal="center" vertical="center" wrapText="1"/>
    </xf>
    <xf numFmtId="0" fontId="24" fillId="3" borderId="3" xfId="0" applyFont="1" applyFill="1" applyBorder="1" applyAlignment="1">
      <alignment horizontal="center" vertical="center" wrapText="1"/>
    </xf>
    <xf numFmtId="0" fontId="24" fillId="3" borderId="3" xfId="0" applyFont="1" applyFill="1" applyBorder="1" applyAlignment="1">
      <alignment horizontal="center" vertical="center"/>
    </xf>
    <xf numFmtId="0" fontId="25" fillId="3" borderId="3" xfId="0" applyFont="1" applyFill="1" applyBorder="1" applyAlignment="1">
      <alignment horizontal="center" vertical="center"/>
    </xf>
    <xf numFmtId="0" fontId="25" fillId="3" borderId="3" xfId="0" applyFont="1" applyFill="1" applyBorder="1" applyAlignment="1">
      <alignment horizontal="center" vertical="center" wrapText="1"/>
    </xf>
    <xf numFmtId="0" fontId="21" fillId="0" borderId="2" xfId="0" applyFont="1" applyBorder="1"/>
    <xf numFmtId="176" fontId="26" fillId="0" borderId="2" xfId="47" applyFont="1" applyBorder="1"/>
    <xf numFmtId="0" fontId="27" fillId="0" borderId="2" xfId="0" applyFont="1" applyBorder="1"/>
    <xf numFmtId="0" fontId="26" fillId="0" borderId="2" xfId="0" applyFont="1" applyBorder="1"/>
    <xf numFmtId="49" fontId="26" fillId="0" borderId="2" xfId="0" applyNumberFormat="1" applyFont="1" applyBorder="1" applyAlignment="1">
      <alignment horizontal="center"/>
    </xf>
    <xf numFmtId="0" fontId="28" fillId="0" borderId="2" xfId="0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/>
    </xf>
    <xf numFmtId="0" fontId="30" fillId="0" borderId="2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/>
    </xf>
    <xf numFmtId="0" fontId="29" fillId="0" borderId="2" xfId="0" applyFont="1" applyBorder="1" applyAlignment="1">
      <alignment horizontal="center" vertical="center"/>
    </xf>
    <xf numFmtId="176" fontId="29" fillId="0" borderId="2" xfId="47" applyFont="1" applyBorder="1" applyAlignment="1">
      <alignment horizontal="center" vertical="center" wrapText="1"/>
    </xf>
    <xf numFmtId="0" fontId="26" fillId="0" borderId="2" xfId="0" applyFont="1" applyBorder="1" applyAlignment="1">
      <alignment vertical="center"/>
    </xf>
    <xf numFmtId="176" fontId="26" fillId="0" borderId="2" xfId="47" applyFont="1" applyBorder="1" applyAlignment="1">
      <alignment vertical="center"/>
    </xf>
    <xf numFmtId="0" fontId="20" fillId="0" borderId="3" xfId="0" applyFont="1" applyBorder="1"/>
    <xf numFmtId="49" fontId="28" fillId="0" borderId="3" xfId="0" applyNumberFormat="1" applyFont="1" applyBorder="1" applyAlignment="1">
      <alignment horizontal="center"/>
    </xf>
    <xf numFmtId="176" fontId="26" fillId="0" borderId="3" xfId="47" applyFont="1" applyBorder="1"/>
    <xf numFmtId="0" fontId="31" fillId="0" borderId="0" xfId="0" applyFont="1" applyAlignment="1">
      <alignment horizontal="right" vertical="top" wrapText="1"/>
    </xf>
    <xf numFmtId="0" fontId="32" fillId="0" borderId="0" xfId="0" applyFont="1"/>
    <xf numFmtId="0" fontId="33" fillId="0" borderId="0" xfId="0" applyFont="1" applyAlignment="1">
      <alignment horizontal="center" vertical="center" wrapText="1"/>
    </xf>
    <xf numFmtId="0" fontId="34" fillId="0" borderId="0" xfId="0" applyFont="1" applyAlignment="1">
      <alignment horizontal="right"/>
    </xf>
    <xf numFmtId="0" fontId="34" fillId="0" borderId="0" xfId="0" applyFont="1"/>
    <xf numFmtId="0" fontId="35" fillId="0" borderId="0" xfId="0" applyFont="1" applyAlignment="1">
      <alignment vertical="top"/>
    </xf>
    <xf numFmtId="0" fontId="34" fillId="0" borderId="0" xfId="0" applyFont="1" applyAlignment="1">
      <alignment horizontal="right" vertical="top"/>
    </xf>
    <xf numFmtId="0" fontId="34" fillId="0" borderId="0" xfId="0" applyFont="1" applyAlignment="1">
      <alignment vertical="top"/>
    </xf>
    <xf numFmtId="0" fontId="36" fillId="0" borderId="0" xfId="0" applyFont="1" applyAlignment="1">
      <alignment vertical="top"/>
    </xf>
    <xf numFmtId="0" fontId="37" fillId="0" borderId="0" xfId="0" applyFont="1" applyAlignment="1">
      <alignment horizontal="center" wrapText="1"/>
    </xf>
    <xf numFmtId="0" fontId="21" fillId="0" borderId="0" xfId="0" applyFont="1" applyAlignment="1">
      <alignment horizontal="right"/>
    </xf>
    <xf numFmtId="0" fontId="25" fillId="3" borderId="11" xfId="0" applyFont="1" applyFill="1" applyBorder="1" applyAlignment="1">
      <alignment horizontal="center"/>
    </xf>
    <xf numFmtId="0" fontId="25" fillId="3" borderId="8" xfId="0" applyFont="1" applyFill="1" applyBorder="1" applyAlignment="1">
      <alignment horizontal="center"/>
    </xf>
    <xf numFmtId="176" fontId="28" fillId="0" borderId="2" xfId="47" applyFont="1" applyBorder="1" applyAlignment="1">
      <alignment horizontal="center" vertical="center" wrapText="1"/>
    </xf>
    <xf numFmtId="176" fontId="29" fillId="0" borderId="2" xfId="47" applyFont="1" applyBorder="1" applyAlignment="1">
      <alignment horizontal="center" vertical="center"/>
    </xf>
    <xf numFmtId="176" fontId="26" fillId="0" borderId="2" xfId="47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20" fillId="0" borderId="4" xfId="0" applyFont="1" applyBorder="1"/>
    <xf numFmtId="0" fontId="25" fillId="3" borderId="1" xfId="0" applyFont="1" applyFill="1" applyBorder="1"/>
    <xf numFmtId="0" fontId="39" fillId="3" borderId="1" xfId="0" applyFont="1" applyFill="1" applyBorder="1" applyAlignment="1">
      <alignment horizontal="center"/>
    </xf>
    <xf numFmtId="176" fontId="40" fillId="3" borderId="1" xfId="0" applyNumberFormat="1" applyFont="1" applyFill="1" applyBorder="1" applyAlignment="1">
      <alignment horizontal="center" vertical="center" wrapText="1"/>
    </xf>
    <xf numFmtId="0" fontId="25" fillId="3" borderId="3" xfId="0" applyFont="1" applyFill="1" applyBorder="1"/>
    <xf numFmtId="0" fontId="39" fillId="3" borderId="3" xfId="0" applyFont="1" applyFill="1" applyBorder="1" applyAlignment="1">
      <alignment horizontal="center"/>
    </xf>
    <xf numFmtId="0" fontId="40" fillId="3" borderId="3" xfId="0" applyFont="1" applyFill="1" applyBorder="1" applyAlignment="1">
      <alignment horizontal="center" vertical="center" wrapText="1"/>
    </xf>
    <xf numFmtId="0" fontId="35" fillId="0" borderId="0" xfId="0" applyFont="1"/>
    <xf numFmtId="0" fontId="36" fillId="0" borderId="0" xfId="0" applyFont="1"/>
    <xf numFmtId="0" fontId="35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76" fontId="28" fillId="0" borderId="2" xfId="47" applyFont="1" applyBorder="1" applyAlignment="1">
      <alignment horizontal="center"/>
    </xf>
    <xf numFmtId="176" fontId="35" fillId="0" borderId="0" xfId="0" applyNumberFormat="1" applyFont="1" applyAlignment="1">
      <alignment horizontal="center"/>
    </xf>
    <xf numFmtId="176" fontId="20" fillId="0" borderId="0" xfId="0" applyNumberFormat="1" applyFont="1"/>
    <xf numFmtId="43" fontId="21" fillId="0" borderId="0" xfId="0" applyNumberFormat="1" applyFont="1"/>
    <xf numFmtId="0" fontId="29" fillId="0" borderId="3" xfId="0" applyFont="1" applyBorder="1" applyAlignment="1">
      <alignment horizontal="center"/>
    </xf>
    <xf numFmtId="0" fontId="29" fillId="0" borderId="3" xfId="0" applyFont="1" applyBorder="1" applyAlignment="1">
      <alignment horizontal="center" vertical="center" wrapText="1"/>
    </xf>
    <xf numFmtId="0" fontId="26" fillId="0" borderId="3" xfId="0" applyFont="1" applyBorder="1"/>
    <xf numFmtId="0" fontId="41" fillId="0" borderId="0" xfId="0" applyFont="1" applyAlignment="1">
      <alignment horizontal="center"/>
    </xf>
    <xf numFmtId="176" fontId="26" fillId="0" borderId="4" xfId="47" applyFont="1" applyBorder="1"/>
    <xf numFmtId="176" fontId="26" fillId="0" borderId="10" xfId="47" applyFont="1" applyBorder="1"/>
    <xf numFmtId="0" fontId="21" fillId="0" borderId="4" xfId="0" applyFont="1" applyBorder="1"/>
    <xf numFmtId="0" fontId="21" fillId="0" borderId="3" xfId="0" applyFont="1" applyBorder="1"/>
    <xf numFmtId="0" fontId="29" fillId="0" borderId="0" xfId="0" applyFont="1" applyAlignment="1">
      <alignment horizontal="center"/>
    </xf>
    <xf numFmtId="0" fontId="26" fillId="0" borderId="0" xfId="0" applyFont="1"/>
    <xf numFmtId="176" fontId="26" fillId="0" borderId="0" xfId="47" applyFont="1" applyBorder="1"/>
    <xf numFmtId="176" fontId="29" fillId="0" borderId="2" xfId="47" applyFont="1" applyBorder="1" applyAlignment="1">
      <alignment horizontal="center"/>
    </xf>
    <xf numFmtId="176" fontId="26" fillId="0" borderId="2" xfId="47" applyFont="1" applyBorder="1" applyAlignment="1">
      <alignment horizontal="center" vertical="center"/>
    </xf>
    <xf numFmtId="176" fontId="21" fillId="0" borderId="0" xfId="0" applyNumberFormat="1" applyFont="1"/>
    <xf numFmtId="0" fontId="42" fillId="0" borderId="2" xfId="0" applyFont="1" applyBorder="1" applyAlignment="1">
      <alignment horizontal="center" vertical="center" wrapText="1"/>
    </xf>
    <xf numFmtId="0" fontId="43" fillId="0" borderId="2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 wrapText="1"/>
    </xf>
    <xf numFmtId="176" fontId="26" fillId="0" borderId="6" xfId="47" applyFont="1" applyBorder="1"/>
    <xf numFmtId="0" fontId="44" fillId="3" borderId="1" xfId="0" applyFont="1" applyFill="1" applyBorder="1" applyAlignment="1">
      <alignment horizontal="center"/>
    </xf>
    <xf numFmtId="0" fontId="39" fillId="3" borderId="1" xfId="0" applyFont="1" applyFill="1" applyBorder="1" applyAlignment="1">
      <alignment horizontal="center" vertical="center" wrapText="1"/>
    </xf>
    <xf numFmtId="176" fontId="40" fillId="3" borderId="1" xfId="47" applyFont="1" applyFill="1" applyBorder="1" applyAlignment="1">
      <alignment horizontal="center" vertical="center" wrapText="1"/>
    </xf>
    <xf numFmtId="0" fontId="44" fillId="3" borderId="3" xfId="0" applyFont="1" applyFill="1" applyBorder="1" applyAlignment="1">
      <alignment horizontal="center"/>
    </xf>
    <xf numFmtId="0" fontId="39" fillId="3" borderId="3" xfId="0" applyFont="1" applyFill="1" applyBorder="1" applyAlignment="1">
      <alignment horizontal="center" vertical="center" wrapText="1"/>
    </xf>
    <xf numFmtId="176" fontId="40" fillId="3" borderId="3" xfId="47" applyFont="1" applyFill="1" applyBorder="1" applyAlignment="1">
      <alignment horizontal="center" vertical="center" wrapText="1"/>
    </xf>
    <xf numFmtId="0" fontId="45" fillId="3" borderId="1" xfId="0" applyFont="1" applyFill="1" applyBorder="1" applyAlignment="1">
      <alignment horizontal="center" vertical="center" wrapText="1"/>
    </xf>
    <xf numFmtId="176" fontId="46" fillId="3" borderId="1" xfId="47" applyFont="1" applyFill="1" applyBorder="1" applyAlignment="1">
      <alignment horizontal="center" vertical="center" wrapText="1"/>
    </xf>
    <xf numFmtId="0" fontId="45" fillId="3" borderId="3" xfId="0" applyFont="1" applyFill="1" applyBorder="1" applyAlignment="1">
      <alignment horizontal="center" vertical="center" wrapText="1"/>
    </xf>
    <xf numFmtId="176" fontId="46" fillId="3" borderId="3" xfId="47" applyFont="1" applyFill="1" applyBorder="1" applyAlignment="1">
      <alignment horizontal="center" vertical="center" wrapText="1"/>
    </xf>
    <xf numFmtId="0" fontId="47" fillId="0" borderId="6" xfId="0" applyFont="1" applyBorder="1" applyAlignment="1">
      <alignment horizontal="center"/>
    </xf>
    <xf numFmtId="0" fontId="48" fillId="0" borderId="0" xfId="0" applyFont="1"/>
    <xf numFmtId="0" fontId="27" fillId="0" borderId="0" xfId="0" applyFont="1"/>
    <xf numFmtId="0" fontId="20" fillId="0" borderId="0" xfId="0" applyFont="1" applyAlignment="1">
      <alignment horizontal="left"/>
    </xf>
    <xf numFmtId="0" fontId="49" fillId="0" borderId="0" xfId="0" applyFont="1" applyAlignment="1">
      <alignment horizontal="left"/>
    </xf>
    <xf numFmtId="0" fontId="50" fillId="0" borderId="0" xfId="0" applyFont="1" applyAlignment="1">
      <alignment horizontal="left"/>
    </xf>
    <xf numFmtId="0" fontId="34" fillId="0" borderId="0" xfId="0" applyFont="1" applyAlignment="1">
      <alignment horizontal="right"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44" fillId="0" borderId="0" xfId="0" applyFont="1"/>
    <xf numFmtId="0" fontId="5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9" fillId="0" borderId="0" xfId="0" applyFont="1"/>
    <xf numFmtId="0" fontId="52" fillId="0" borderId="0" xfId="0" applyFont="1"/>
    <xf numFmtId="0" fontId="39" fillId="3" borderId="2" xfId="0" applyFont="1" applyFill="1" applyBorder="1" applyAlignment="1">
      <alignment horizontal="center" vertical="center" wrapText="1"/>
    </xf>
    <xf numFmtId="0" fontId="39" fillId="3" borderId="1" xfId="0" applyFont="1" applyFill="1" applyBorder="1" applyAlignment="1">
      <alignment horizontal="center" vertical="center"/>
    </xf>
    <xf numFmtId="0" fontId="39" fillId="3" borderId="2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0" fontId="21" fillId="0" borderId="12" xfId="0" applyFont="1" applyBorder="1" applyAlignment="1">
      <alignment horizontal="center" vertical="center"/>
    </xf>
    <xf numFmtId="49" fontId="29" fillId="0" borderId="2" xfId="0" applyNumberFormat="1" applyFont="1" applyBorder="1" applyAlignment="1">
      <alignment horizontal="center"/>
    </xf>
    <xf numFmtId="0" fontId="26" fillId="0" borderId="2" xfId="0" applyFont="1" applyBorder="1" applyAlignment="1">
      <alignment vertical="center" wrapText="1"/>
    </xf>
    <xf numFmtId="0" fontId="20" fillId="0" borderId="2" xfId="0" applyFont="1" applyBorder="1"/>
    <xf numFmtId="0" fontId="26" fillId="0" borderId="4" xfId="0" applyFont="1" applyBorder="1"/>
    <xf numFmtId="49" fontId="28" fillId="0" borderId="2" xfId="0" applyNumberFormat="1" applyFont="1" applyBorder="1" applyAlignment="1">
      <alignment horizontal="center"/>
    </xf>
    <xf numFmtId="176" fontId="26" fillId="0" borderId="2" xfId="47" applyFont="1" applyBorder="1" applyAlignment="1">
      <alignment vertical="center" wrapText="1"/>
    </xf>
    <xf numFmtId="176" fontId="26" fillId="0" borderId="4" xfId="47" applyFont="1" applyBorder="1" applyAlignment="1">
      <alignment horizontal="center" vertical="center"/>
    </xf>
    <xf numFmtId="0" fontId="53" fillId="3" borderId="1" xfId="0" applyFont="1" applyFill="1" applyBorder="1"/>
    <xf numFmtId="0" fontId="53" fillId="3" borderId="3" xfId="0" applyFont="1" applyFill="1" applyBorder="1"/>
    <xf numFmtId="176" fontId="26" fillId="0" borderId="13" xfId="47" applyFont="1" applyBorder="1"/>
    <xf numFmtId="176" fontId="46" fillId="3" borderId="1" xfId="0" applyNumberFormat="1" applyFont="1" applyFill="1" applyBorder="1" applyAlignment="1">
      <alignment horizontal="center" vertical="center" wrapText="1"/>
    </xf>
    <xf numFmtId="0" fontId="46" fillId="3" borderId="3" xfId="0" applyFont="1" applyFill="1" applyBorder="1" applyAlignment="1">
      <alignment horizontal="center" vertical="center" wrapText="1"/>
    </xf>
    <xf numFmtId="0" fontId="54" fillId="0" borderId="0" xfId="0" applyFont="1" applyAlignment="1">
      <alignment horizontal="center" vertical="top" wrapText="1"/>
    </xf>
    <xf numFmtId="0" fontId="25" fillId="3" borderId="7" xfId="0" applyFont="1" applyFill="1" applyBorder="1" applyAlignment="1">
      <alignment horizontal="center"/>
    </xf>
    <xf numFmtId="0" fontId="55" fillId="0" borderId="0" xfId="0" applyFont="1"/>
    <xf numFmtId="0" fontId="21" fillId="0" borderId="6" xfId="0" applyFont="1" applyBorder="1" applyAlignment="1">
      <alignment horizontal="center" vertical="center"/>
    </xf>
    <xf numFmtId="0" fontId="56" fillId="0" borderId="14" xfId="0" applyFont="1" applyBorder="1" applyAlignment="1">
      <alignment vertical="center" wrapText="1"/>
    </xf>
    <xf numFmtId="0" fontId="56" fillId="0" borderId="10" xfId="0" applyFont="1" applyBorder="1" applyAlignment="1">
      <alignment vertical="center" wrapText="1"/>
    </xf>
    <xf numFmtId="176" fontId="26" fillId="0" borderId="0" xfId="47" applyFont="1" applyBorder="1" applyAlignment="1">
      <alignment horizontal="center" vertical="center"/>
    </xf>
    <xf numFmtId="176" fontId="26" fillId="0" borderId="10" xfId="47" applyFont="1" applyBorder="1" applyAlignment="1">
      <alignment horizontal="center" vertical="center"/>
    </xf>
    <xf numFmtId="176" fontId="26" fillId="0" borderId="15" xfId="47" applyFont="1" applyBorder="1"/>
    <xf numFmtId="0" fontId="56" fillId="0" borderId="9" xfId="0" applyFont="1" applyBorder="1" applyAlignment="1">
      <alignment vertical="center" wrapText="1"/>
    </xf>
    <xf numFmtId="0" fontId="21" fillId="0" borderId="14" xfId="0" applyFont="1" applyBorder="1" applyAlignment="1">
      <alignment horizontal="center" vertical="center" wrapText="1"/>
    </xf>
    <xf numFmtId="0" fontId="20" fillId="0" borderId="10" xfId="0" applyFont="1" applyBorder="1"/>
    <xf numFmtId="0" fontId="26" fillId="0" borderId="10" xfId="0" applyFont="1" applyBorder="1"/>
    <xf numFmtId="176" fontId="26" fillId="0" borderId="9" xfId="47" applyFont="1" applyBorder="1"/>
    <xf numFmtId="0" fontId="57" fillId="0" borderId="0" xfId="0" applyFont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58" fillId="3" borderId="0" xfId="0" applyFont="1" applyFill="1"/>
    <xf numFmtId="176" fontId="26" fillId="0" borderId="1" xfId="47" applyFont="1" applyBorder="1" applyAlignment="1">
      <alignment vertical="center" wrapText="1"/>
    </xf>
    <xf numFmtId="49" fontId="28" fillId="0" borderId="2" xfId="0" applyNumberFormat="1" applyFont="1" applyBorder="1" applyAlignment="1">
      <alignment horizontal="center" vertical="center" wrapText="1"/>
    </xf>
    <xf numFmtId="0" fontId="59" fillId="3" borderId="0" xfId="0" applyFont="1" applyFill="1" applyAlignment="1">
      <alignment horizontal="center" vertical="top" wrapText="1"/>
    </xf>
    <xf numFmtId="0" fontId="26" fillId="0" borderId="3" xfId="0" applyFont="1" applyBorder="1" applyAlignment="1">
      <alignment vertical="center" wrapText="1"/>
    </xf>
    <xf numFmtId="0" fontId="49" fillId="3" borderId="0" xfId="0" applyFont="1" applyFill="1"/>
    <xf numFmtId="176" fontId="26" fillId="0" borderId="3" xfId="47" applyFont="1" applyBorder="1" applyAlignment="1">
      <alignment vertical="center" wrapText="1"/>
    </xf>
    <xf numFmtId="0" fontId="20" fillId="3" borderId="0" xfId="0" applyFont="1" applyFill="1"/>
    <xf numFmtId="0" fontId="54" fillId="0" borderId="0" xfId="0" applyFont="1" applyAlignment="1">
      <alignment horizontal="center" vertical="center" wrapText="1"/>
    </xf>
    <xf numFmtId="0" fontId="60" fillId="0" borderId="0" xfId="0" applyFont="1" applyAlignment="1">
      <alignment horizontal="center"/>
    </xf>
    <xf numFmtId="0" fontId="61" fillId="0" borderId="0" xfId="0" applyFont="1" applyAlignment="1">
      <alignment horizontal="center"/>
    </xf>
    <xf numFmtId="0" fontId="28" fillId="0" borderId="2" xfId="0" applyFont="1" applyBorder="1" applyAlignment="1">
      <alignment horizontal="center"/>
    </xf>
    <xf numFmtId="0" fontId="28" fillId="0" borderId="2" xfId="0" applyFont="1" applyBorder="1" applyAlignment="1">
      <alignment horizontal="center" vertical="center" wrapText="1"/>
    </xf>
    <xf numFmtId="0" fontId="62" fillId="0" borderId="0" xfId="0" applyFont="1" applyAlignment="1">
      <alignment horizontal="center"/>
    </xf>
    <xf numFmtId="0" fontId="63" fillId="0" borderId="0" xfId="0" applyFont="1"/>
    <xf numFmtId="0" fontId="27" fillId="0" borderId="2" xfId="0" applyFont="1" applyBorder="1" applyAlignment="1">
      <alignment horizontal="center"/>
    </xf>
    <xf numFmtId="176" fontId="26" fillId="0" borderId="0" xfId="0" applyNumberFormat="1" applyFont="1"/>
    <xf numFmtId="0" fontId="64" fillId="0" borderId="0" xfId="0" applyFont="1" applyAlignment="1">
      <alignment horizontal="center" vertical="center" wrapText="1"/>
    </xf>
    <xf numFmtId="0" fontId="65" fillId="0" borderId="0" xfId="0" applyFont="1"/>
    <xf numFmtId="0" fontId="66" fillId="0" borderId="0" xfId="0" applyFont="1" applyAlignment="1">
      <alignment horizontal="center" vertical="center" wrapText="1"/>
    </xf>
    <xf numFmtId="0" fontId="40" fillId="3" borderId="0" xfId="0" applyFont="1" applyFill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68" fillId="0" borderId="0" xfId="0" applyFont="1"/>
    <xf numFmtId="0" fontId="69" fillId="0" borderId="0" xfId="0" applyFont="1" applyAlignment="1">
      <alignment horizontal="center" vertical="center" wrapText="1"/>
    </xf>
    <xf numFmtId="0" fontId="49" fillId="3" borderId="0" xfId="0" applyFont="1" applyFill="1" applyAlignment="1">
      <alignment horizontal="center"/>
    </xf>
    <xf numFmtId="176" fontId="26" fillId="0" borderId="4" xfId="47" applyFont="1" applyBorder="1" applyAlignment="1">
      <alignment horizontal="center"/>
    </xf>
    <xf numFmtId="176" fontId="26" fillId="0" borderId="0" xfId="47" applyFont="1" applyBorder="1" applyAlignment="1">
      <alignment horizontal="center"/>
    </xf>
    <xf numFmtId="176" fontId="26" fillId="0" borderId="10" xfId="47" applyFont="1" applyBorder="1" applyAlignment="1">
      <alignment horizontal="center"/>
    </xf>
    <xf numFmtId="0" fontId="49" fillId="3" borderId="2" xfId="0" applyFont="1" applyFill="1" applyBorder="1"/>
    <xf numFmtId="0" fontId="58" fillId="0" borderId="2" xfId="0" applyFont="1" applyBorder="1"/>
    <xf numFmtId="49" fontId="70" fillId="0" borderId="2" xfId="0" applyNumberFormat="1" applyFont="1" applyBorder="1" applyAlignment="1">
      <alignment horizontal="center"/>
    </xf>
    <xf numFmtId="176" fontId="58" fillId="0" borderId="2" xfId="47" applyFont="1" applyFill="1" applyBorder="1"/>
    <xf numFmtId="0" fontId="71" fillId="0" borderId="0" xfId="0" applyFont="1" applyAlignment="1">
      <alignment horizontal="center"/>
    </xf>
    <xf numFmtId="0" fontId="72" fillId="0" borderId="0" xfId="0" applyFont="1" applyAlignment="1">
      <alignment horizontal="center"/>
    </xf>
    <xf numFmtId="0" fontId="73" fillId="3" borderId="0" xfId="0" applyFont="1" applyFill="1" applyAlignment="1">
      <alignment horizontal="center" wrapText="1"/>
    </xf>
    <xf numFmtId="49" fontId="28" fillId="0" borderId="2" xfId="0" applyNumberFormat="1" applyFont="1" applyBorder="1" applyAlignment="1">
      <alignment vertical="center"/>
    </xf>
    <xf numFmtId="176" fontId="26" fillId="0" borderId="2" xfId="47" applyFont="1" applyBorder="1" applyAlignment="1">
      <alignment horizontal="center" vertical="center" wrapText="1"/>
    </xf>
    <xf numFmtId="0" fontId="74" fillId="0" borderId="0" xfId="0" applyFont="1" applyAlignment="1">
      <alignment horizontal="center" vertical="center" wrapText="1"/>
    </xf>
    <xf numFmtId="176" fontId="26" fillId="0" borderId="2" xfId="47" applyFont="1" applyBorder="1" applyAlignment="1"/>
    <xf numFmtId="176" fontId="26" fillId="0" borderId="10" xfId="47" applyFont="1" applyBorder="1" applyAlignment="1"/>
    <xf numFmtId="0" fontId="57" fillId="0" borderId="13" xfId="0" applyFont="1" applyBorder="1" applyAlignment="1">
      <alignment horizontal="center" vertical="center" wrapText="1"/>
    </xf>
    <xf numFmtId="0" fontId="20" fillId="0" borderId="13" xfId="0" applyFont="1" applyBorder="1"/>
    <xf numFmtId="176" fontId="75" fillId="0" borderId="2" xfId="47" applyFont="1" applyBorder="1" applyAlignment="1">
      <alignment horizontal="center"/>
    </xf>
    <xf numFmtId="0" fontId="76" fillId="0" borderId="0" xfId="0" applyFont="1" applyAlignment="1">
      <alignment horizontal="center" vertical="center" wrapText="1"/>
    </xf>
    <xf numFmtId="0" fontId="77" fillId="0" borderId="0" xfId="0" applyFont="1"/>
    <xf numFmtId="0" fontId="78" fillId="0" borderId="0" xfId="0" applyFont="1" applyAlignment="1">
      <alignment horizontal="center"/>
    </xf>
    <xf numFmtId="176" fontId="79" fillId="0" borderId="3" xfId="47" applyFont="1" applyBorder="1" applyAlignment="1">
      <alignment horizontal="center" vertical="center" wrapText="1"/>
    </xf>
    <xf numFmtId="0" fontId="47" fillId="0" borderId="0" xfId="0" applyFont="1" applyAlignment="1">
      <alignment horizontal="center"/>
    </xf>
    <xf numFmtId="0" fontId="39" fillId="3" borderId="0" xfId="0" applyFont="1" applyFill="1" applyAlignment="1">
      <alignment horizontal="center"/>
    </xf>
    <xf numFmtId="176" fontId="20" fillId="0" borderId="3" xfId="47" applyFont="1" applyBorder="1"/>
    <xf numFmtId="0" fontId="38" fillId="0" borderId="2" xfId="0" applyFont="1" applyBorder="1" applyAlignment="1">
      <alignment horizontal="center" vertical="center" wrapText="1"/>
    </xf>
    <xf numFmtId="176" fontId="58" fillId="0" borderId="2" xfId="47" applyFont="1" applyBorder="1" applyAlignment="1">
      <alignment horizontal="center" vertical="center" wrapText="1"/>
    </xf>
    <xf numFmtId="176" fontId="26" fillId="0" borderId="2" xfId="0" applyNumberFormat="1" applyFont="1" applyBorder="1"/>
    <xf numFmtId="0" fontId="26" fillId="0" borderId="2" xfId="0" applyFont="1" applyBorder="1" applyAlignment="1">
      <alignment horizontal="left" vertical="center" wrapText="1"/>
    </xf>
    <xf numFmtId="0" fontId="62" fillId="0" borderId="0" xfId="0" applyFont="1" applyAlignment="1">
      <alignment horizontal="center" vertical="center" wrapText="1"/>
    </xf>
    <xf numFmtId="0" fontId="80" fillId="0" borderId="0" xfId="0" applyFont="1"/>
    <xf numFmtId="176" fontId="58" fillId="0" borderId="2" xfId="47" applyFont="1" applyBorder="1"/>
    <xf numFmtId="0" fontId="58" fillId="0" borderId="0" xfId="0" applyFont="1"/>
    <xf numFmtId="0" fontId="49" fillId="0" borderId="0" xfId="0" applyFont="1"/>
    <xf numFmtId="0" fontId="53" fillId="0" borderId="0" xfId="0" applyFont="1"/>
    <xf numFmtId="0" fontId="81" fillId="0" borderId="0" xfId="0" applyFont="1" applyAlignment="1">
      <alignment horizontal="center"/>
    </xf>
    <xf numFmtId="0" fontId="82" fillId="0" borderId="0" xfId="0" applyFont="1" applyAlignment="1">
      <alignment horizontal="center"/>
    </xf>
    <xf numFmtId="0" fontId="83" fillId="0" borderId="0" xfId="0" applyFont="1"/>
    <xf numFmtId="0" fontId="25" fillId="0" borderId="1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/>
    </xf>
    <xf numFmtId="0" fontId="25" fillId="0" borderId="2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/>
    </xf>
    <xf numFmtId="0" fontId="39" fillId="0" borderId="3" xfId="0" applyFont="1" applyBorder="1" applyAlignment="1">
      <alignment horizontal="center" vertical="center" wrapText="1"/>
    </xf>
    <xf numFmtId="0" fontId="39" fillId="0" borderId="2" xfId="0" applyFont="1" applyBorder="1" applyAlignment="1">
      <alignment horizontal="center" vertical="center"/>
    </xf>
    <xf numFmtId="0" fontId="44" fillId="0" borderId="1" xfId="0" applyFont="1" applyBorder="1" applyAlignment="1">
      <alignment horizontal="center" vertical="center"/>
    </xf>
    <xf numFmtId="0" fontId="53" fillId="0" borderId="1" xfId="0" applyFont="1" applyBorder="1" applyAlignment="1">
      <alignment horizontal="center" vertical="center" wrapText="1"/>
    </xf>
    <xf numFmtId="0" fontId="39" fillId="0" borderId="2" xfId="0" applyFont="1" applyBorder="1"/>
    <xf numFmtId="49" fontId="53" fillId="0" borderId="2" xfId="0" applyNumberFormat="1" applyFont="1" applyBorder="1" applyAlignment="1">
      <alignment horizontal="center"/>
    </xf>
    <xf numFmtId="0" fontId="49" fillId="0" borderId="2" xfId="0" applyFont="1" applyBorder="1"/>
    <xf numFmtId="176" fontId="53" fillId="0" borderId="2" xfId="47" applyFont="1" applyFill="1" applyBorder="1" applyAlignment="1">
      <alignment horizontal="center" vertical="center"/>
    </xf>
    <xf numFmtId="0" fontId="53" fillId="0" borderId="1" xfId="0" applyFont="1" applyBorder="1"/>
    <xf numFmtId="176" fontId="40" fillId="0" borderId="1" xfId="0" applyNumberFormat="1" applyFont="1" applyBorder="1" applyAlignment="1">
      <alignment horizontal="center" vertical="center" wrapText="1"/>
    </xf>
    <xf numFmtId="0" fontId="53" fillId="0" borderId="3" xfId="0" applyFont="1" applyBorder="1"/>
    <xf numFmtId="0" fontId="40" fillId="0" borderId="3" xfId="0" applyFont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25" fillId="0" borderId="7" xfId="0" applyFont="1" applyBorder="1" applyAlignment="1">
      <alignment horizontal="center"/>
    </xf>
    <xf numFmtId="0" fontId="25" fillId="0" borderId="8" xfId="0" applyFont="1" applyBorder="1" applyAlignment="1">
      <alignment horizontal="center"/>
    </xf>
    <xf numFmtId="0" fontId="44" fillId="0" borderId="1" xfId="0" applyFont="1" applyBorder="1" applyAlignment="1">
      <alignment horizontal="center" vertical="center" wrapText="1"/>
    </xf>
    <xf numFmtId="176" fontId="58" fillId="0" borderId="2" xfId="0" applyNumberFormat="1" applyFont="1" applyBorder="1"/>
    <xf numFmtId="49" fontId="53" fillId="0" borderId="3" xfId="0" applyNumberFormat="1" applyFont="1" applyBorder="1" applyAlignment="1">
      <alignment horizontal="center"/>
    </xf>
    <xf numFmtId="0" fontId="40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84" fillId="0" borderId="0" xfId="0" applyFont="1" applyAlignment="1">
      <alignment horizontal="center"/>
    </xf>
    <xf numFmtId="0" fontId="26" fillId="0" borderId="2" xfId="0" applyFont="1" applyBorder="1" applyAlignment="1">
      <alignment horizontal="left"/>
    </xf>
    <xf numFmtId="0" fontId="26" fillId="0" borderId="2" xfId="0" applyFont="1" applyBorder="1" applyAlignment="1">
      <alignment horizontal="left" vertical="center"/>
    </xf>
    <xf numFmtId="49" fontId="29" fillId="0" borderId="0" xfId="0" applyNumberFormat="1" applyFont="1" applyAlignment="1">
      <alignment horizontal="center"/>
    </xf>
    <xf numFmtId="0" fontId="20" fillId="0" borderId="6" xfId="0" applyFont="1" applyBorder="1"/>
    <xf numFmtId="0" fontId="85" fillId="0" borderId="2" xfId="0" applyFont="1" applyBorder="1" applyAlignment="1">
      <alignment horizontal="center"/>
    </xf>
    <xf numFmtId="0" fontId="68" fillId="0" borderId="2" xfId="0" applyFont="1" applyBorder="1"/>
    <xf numFmtId="176" fontId="86" fillId="0" borderId="2" xfId="47" applyFont="1" applyBorder="1" applyAlignment="1">
      <alignment horizontal="center" vertical="center" wrapText="1"/>
    </xf>
    <xf numFmtId="0" fontId="87" fillId="0" borderId="0" xfId="0" applyFont="1" applyAlignment="1">
      <alignment horizontal="center"/>
    </xf>
    <xf numFmtId="0" fontId="88" fillId="0" borderId="6" xfId="0" applyFont="1" applyBorder="1" applyAlignment="1">
      <alignment horizontal="center"/>
    </xf>
    <xf numFmtId="49" fontId="89" fillId="0" borderId="2" xfId="0" applyNumberFormat="1" applyFont="1" applyBorder="1" applyAlignment="1">
      <alignment horizontal="center"/>
    </xf>
    <xf numFmtId="0" fontId="29" fillId="0" borderId="3" xfId="0" applyFont="1" applyBorder="1"/>
    <xf numFmtId="0" fontId="29" fillId="0" borderId="2" xfId="0" applyFont="1" applyBorder="1"/>
    <xf numFmtId="176" fontId="20" fillId="0" borderId="2" xfId="47" applyFont="1" applyBorder="1"/>
    <xf numFmtId="176" fontId="26" fillId="0" borderId="2" xfId="47" applyFont="1" applyFill="1" applyBorder="1"/>
    <xf numFmtId="0" fontId="71" fillId="0" borderId="6" xfId="0" applyFont="1" applyBorder="1" applyAlignment="1">
      <alignment horizontal="center"/>
    </xf>
    <xf numFmtId="0" fontId="88" fillId="0" borderId="0" xfId="0" applyFont="1" applyAlignment="1">
      <alignment horizontal="center"/>
    </xf>
    <xf numFmtId="0" fontId="90" fillId="0" borderId="0" xfId="0" applyFont="1" applyAlignment="1">
      <alignment horizontal="center" vertical="center"/>
    </xf>
    <xf numFmtId="49" fontId="29" fillId="0" borderId="3" xfId="0" applyNumberFormat="1" applyFont="1" applyBorder="1" applyAlignment="1">
      <alignment horizontal="center"/>
    </xf>
    <xf numFmtId="0" fontId="91" fillId="0" borderId="2" xfId="0" applyFont="1" applyBorder="1"/>
    <xf numFmtId="0" fontId="29" fillId="0" borderId="2" xfId="0" applyFont="1" applyBorder="1" applyAlignment="1" quotePrefix="1">
      <alignment horizontal="center"/>
    </xf>
  </cellXfs>
  <cellStyles count="51">
    <cellStyle name="Normal" xfId="0" builtinId="0"/>
    <cellStyle name="Normal 2" xfId="1"/>
    <cellStyle name="Comma 2" xfId="2"/>
    <cellStyle name="60% - Accent6" xfId="3" builtinId="52"/>
    <cellStyle name="40% - Accent6" xfId="4" builtinId="51"/>
    <cellStyle name="60% - Accent5" xfId="5" builtinId="48"/>
    <cellStyle name="Accent6" xfId="6" builtinId="49"/>
    <cellStyle name="40% - Accent5" xfId="7" builtinId="47"/>
    <cellStyle name="20% - Accent5" xfId="8" builtinId="46"/>
    <cellStyle name="60% - Accent4" xfId="9" builtinId="44"/>
    <cellStyle name="Accent5" xfId="10" builtinId="45"/>
    <cellStyle name="40% - Accent4" xfId="11" builtinId="43"/>
    <cellStyle name="Accent4" xfId="12" builtinId="41"/>
    <cellStyle name="Linked Cell" xfId="13" builtinId="24"/>
    <cellStyle name="40% - Accent3" xfId="14" builtinId="39"/>
    <cellStyle name="60% - Accent2" xfId="15" builtinId="36"/>
    <cellStyle name="Accent3" xfId="16" builtinId="37"/>
    <cellStyle name="40% - Accent2" xfId="17" builtinId="35"/>
    <cellStyle name="Accent2" xfId="18" builtinId="33"/>
    <cellStyle name="40% - Accent1" xfId="19" builtinId="31"/>
    <cellStyle name="20% - Accent1" xfId="20" builtinId="30"/>
    <cellStyle name="Accent1" xfId="21" builtinId="29"/>
    <cellStyle name="Neutral" xfId="22" builtinId="28"/>
    <cellStyle name="60% - Accent1" xfId="23" builtinId="32"/>
    <cellStyle name="Bad" xfId="24" builtinId="27"/>
    <cellStyle name="20% - Accent4" xfId="25" builtinId="42"/>
    <cellStyle name="Total" xfId="26" builtinId="25"/>
    <cellStyle name="Output" xfId="27" builtinId="21"/>
    <cellStyle name="Currency" xfId="28" builtinId="4"/>
    <cellStyle name="20% - Accent3" xfId="29" builtinId="38"/>
    <cellStyle name="Note" xfId="30" builtinId="10"/>
    <cellStyle name="Input" xfId="31" builtinId="20"/>
    <cellStyle name="Heading 4" xfId="32" builtinId="19"/>
    <cellStyle name="Calculation" xfId="33" builtinId="22"/>
    <cellStyle name="Good" xfId="34" builtinId="26"/>
    <cellStyle name="Heading 3" xfId="35" builtinId="18"/>
    <cellStyle name="CExplanatory Text" xfId="36" builtinId="53"/>
    <cellStyle name="Heading 1" xfId="37" builtinId="16"/>
    <cellStyle name="Comma [0]" xfId="38" builtinId="6"/>
    <cellStyle name="20% - Accent6" xfId="39" builtinId="50"/>
    <cellStyle name="Title" xfId="40" builtinId="15"/>
    <cellStyle name="Currency [0]" xfId="41" builtinId="7"/>
    <cellStyle name="Warning Text" xfId="42" builtinId="11"/>
    <cellStyle name="Followed Hyperlink" xfId="43" builtinId="9"/>
    <cellStyle name="20% - Accent2" xfId="44" builtinId="34"/>
    <cellStyle name="Link" xfId="45" builtinId="8"/>
    <cellStyle name="Heading 2" xfId="46" builtinId="17"/>
    <cellStyle name="Comma" xfId="47" builtinId="3"/>
    <cellStyle name="Check Cell" xfId="48" builtinId="23"/>
    <cellStyle name="60% - Accent3" xfId="49" builtinId="40"/>
    <cellStyle name="Percent" xfId="50" builtinId="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2" Type="http://schemas.openxmlformats.org/officeDocument/2006/relationships/sharedStrings" Target="sharedStrings.xml"/><Relationship Id="rId41" Type="http://schemas.openxmlformats.org/officeDocument/2006/relationships/styles" Target="styles.xml"/><Relationship Id="rId40" Type="http://schemas.openxmlformats.org/officeDocument/2006/relationships/theme" Target="theme/theme1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2.png"/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2.png"/><Relationship Id="rId1" Type="http://schemas.openxmlformats.org/officeDocument/2006/relationships/image" Target="../media/image16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2.png"/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2.png"/><Relationship Id="rId1" Type="http://schemas.openxmlformats.org/officeDocument/2006/relationships/image" Target="../media/image20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14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.png"/><Relationship Id="rId1" Type="http://schemas.openxmlformats.org/officeDocument/2006/relationships/image" Target="../media/image1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.png"/><Relationship Id="rId1" Type="http://schemas.openxmlformats.org/officeDocument/2006/relationships/image" Target="../media/image1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2.png"/><Relationship Id="rId1" Type="http://schemas.openxmlformats.org/officeDocument/2006/relationships/image" Target="../media/image2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2.png"/><Relationship Id="rId1" Type="http://schemas.openxmlformats.org/officeDocument/2006/relationships/image" Target="../media/image25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.png"/><Relationship Id="rId1" Type="http://schemas.openxmlformats.org/officeDocument/2006/relationships/image" Target="../media/image14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2" Type="http://schemas.openxmlformats.org/officeDocument/2006/relationships/image" Target="../media/image14.png"/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2.png"/><Relationship Id="rId1" Type="http://schemas.openxmlformats.org/officeDocument/2006/relationships/image" Target="../media/image28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14.png"/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2.png"/><Relationship Id="rId1" Type="http://schemas.openxmlformats.org/officeDocument/2006/relationships/image" Target="../media/image30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2.png"/><Relationship Id="rId1" Type="http://schemas.openxmlformats.org/officeDocument/2006/relationships/image" Target="../media/image14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14.png"/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../media/image14.png"/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2.png"/><Relationship Id="rId1" Type="http://schemas.openxmlformats.org/officeDocument/2006/relationships/image" Target="../media/image34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2.png"/><Relationship Id="rId1" Type="http://schemas.openxmlformats.org/officeDocument/2006/relationships/image" Target="../media/image34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2.png"/><Relationship Id="rId1" Type="http://schemas.openxmlformats.org/officeDocument/2006/relationships/image" Target="../media/image34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2.png"/><Relationship Id="rId1" Type="http://schemas.openxmlformats.org/officeDocument/2006/relationships/image" Target="../media/image34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2.png"/><Relationship Id="rId1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2.png"/><Relationship Id="rId1" Type="http://schemas.openxmlformats.org/officeDocument/2006/relationships/image" Target="../media/image34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2.png"/><Relationship Id="rId1" Type="http://schemas.openxmlformats.org/officeDocument/2006/relationships/image" Target="../media/image34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2.png"/><Relationship Id="rId1" Type="http://schemas.openxmlformats.org/officeDocument/2006/relationships/image" Target="../media/image34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14.png"/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5" Type="http://schemas.openxmlformats.org/officeDocument/2006/relationships/image" Target="../media/image24.png"/><Relationship Id="rId4" Type="http://schemas.openxmlformats.org/officeDocument/2006/relationships/image" Target="../media/image10.png"/><Relationship Id="rId3" Type="http://schemas.openxmlformats.org/officeDocument/2006/relationships/image" Target="../media/image15.png"/><Relationship Id="rId2" Type="http://schemas.openxmlformats.org/officeDocument/2006/relationships/image" Target="../media/image2.png"/><Relationship Id="rId1" Type="http://schemas.openxmlformats.org/officeDocument/2006/relationships/image" Target="../media/image3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9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png"/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5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2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810613</xdr:colOff>
      <xdr:row>301</xdr:row>
      <xdr:rowOff>92622</xdr:rowOff>
    </xdr:from>
    <xdr:to>
      <xdr:col>0</xdr:col>
      <xdr:colOff>1579183</xdr:colOff>
      <xdr:row>304</xdr:row>
      <xdr:rowOff>52552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0260" y="54668420"/>
          <a:ext cx="768350" cy="531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416801</xdr:colOff>
      <xdr:row>302</xdr:row>
      <xdr:rowOff>55507</xdr:rowOff>
    </xdr:from>
    <xdr:to>
      <xdr:col>3</xdr:col>
      <xdr:colOff>344543</xdr:colOff>
      <xdr:row>304</xdr:row>
      <xdr:rowOff>134751</xdr:rowOff>
    </xdr:to>
    <xdr:pic>
      <xdr:nvPicPr>
        <xdr:cNvPr id="3" name="Picture 2"/>
        <xdr:cNvPicPr/>
      </xdr:nvPicPr>
      <xdr:blipFill>
        <a:blip r:embed="rId2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494" b="-23944"/>
        <a:stretch>
          <a:fillRect/>
        </a:stretch>
      </xdr:blipFill>
      <xdr:spPr>
        <a:xfrm>
          <a:off x="3203575" y="54822090"/>
          <a:ext cx="1483360" cy="460375"/>
        </a:xfrm>
        <a:prstGeom prst="rect">
          <a:avLst/>
        </a:prstGeom>
        <a:noFill/>
        <a:ln>
          <a:noFill/>
        </a:ln>
        <a:effectLst>
          <a:outerShdw blurRad="50800" dist="50800" dir="5400000" sx="1000" sy="1000" algn="ctr" rotWithShape="0">
            <a:srgbClr val="000000"/>
          </a:outerShdw>
          <a:softEdge rad="0"/>
        </a:effectLst>
      </xdr:spPr>
    </xdr:pic>
    <xdr:clientData/>
  </xdr:twoCellAnchor>
  <xdr:twoCellAnchor editAs="oneCell">
    <xdr:from>
      <xdr:col>4</xdr:col>
      <xdr:colOff>632262</xdr:colOff>
      <xdr:row>300</xdr:row>
      <xdr:rowOff>47625</xdr:rowOff>
    </xdr:from>
    <xdr:to>
      <xdr:col>6</xdr:col>
      <xdr:colOff>323849</xdr:colOff>
      <xdr:row>306</xdr:row>
      <xdr:rowOff>118570</xdr:rowOff>
    </xdr:to>
    <xdr:pic>
      <xdr:nvPicPr>
        <xdr:cNvPr id="4" name="Picture 3"/>
        <xdr:cNvPicPr/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03595" y="54433470"/>
          <a:ext cx="1572260" cy="12134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752475</xdr:colOff>
      <xdr:row>81</xdr:row>
      <xdr:rowOff>66675</xdr:rowOff>
    </xdr:from>
    <xdr:to>
      <xdr:col>0</xdr:col>
      <xdr:colOff>1657985</xdr:colOff>
      <xdr:row>85</xdr:row>
      <xdr:rowOff>45085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52475" y="14728825"/>
          <a:ext cx="905510" cy="58801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247650</xdr:colOff>
      <xdr:row>82</xdr:row>
      <xdr:rowOff>85725</xdr:rowOff>
    </xdr:from>
    <xdr:to>
      <xdr:col>3</xdr:col>
      <xdr:colOff>697230</xdr:colOff>
      <xdr:row>85</xdr:row>
      <xdr:rowOff>178435</xdr:rowOff>
    </xdr:to>
    <xdr:pic>
      <xdr:nvPicPr>
        <xdr:cNvPr id="3" name="Picture 2"/>
        <xdr:cNvPicPr/>
      </xdr:nvPicPr>
      <xdr:blipFill>
        <a:blip r:embed="rId2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494" b="-23944"/>
        <a:stretch>
          <a:fillRect/>
        </a:stretch>
      </xdr:blipFill>
      <xdr:spPr>
        <a:xfrm>
          <a:off x="3034665" y="14900275"/>
          <a:ext cx="1971040" cy="549910"/>
        </a:xfrm>
        <a:prstGeom prst="rect">
          <a:avLst/>
        </a:prstGeom>
        <a:noFill/>
        <a:ln>
          <a:noFill/>
        </a:ln>
        <a:effectLst>
          <a:outerShdw blurRad="50800" dist="50800" dir="5400000" sx="1000" sy="1000" algn="ctr" rotWithShape="0">
            <a:srgbClr val="000000"/>
          </a:outerShdw>
          <a:softEdge rad="0"/>
        </a:effectLst>
      </xdr:spPr>
    </xdr:pic>
    <xdr:clientData/>
  </xdr:twoCellAnchor>
  <xdr:twoCellAnchor editAs="oneCell">
    <xdr:from>
      <xdr:col>4</xdr:col>
      <xdr:colOff>476250</xdr:colOff>
      <xdr:row>78</xdr:row>
      <xdr:rowOff>9525</xdr:rowOff>
    </xdr:from>
    <xdr:to>
      <xdr:col>6</xdr:col>
      <xdr:colOff>655955</xdr:colOff>
      <xdr:row>88</xdr:row>
      <xdr:rowOff>133350</xdr:rowOff>
    </xdr:to>
    <xdr:pic>
      <xdr:nvPicPr>
        <xdr:cNvPr id="4" name="Picture 3"/>
        <xdr:cNvPicPr/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78805" y="14214475"/>
          <a:ext cx="1967865" cy="17240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447675</xdr:colOff>
      <xdr:row>132</xdr:row>
      <xdr:rowOff>28575</xdr:rowOff>
    </xdr:from>
    <xdr:to>
      <xdr:col>6</xdr:col>
      <xdr:colOff>627380</xdr:colOff>
      <xdr:row>141</xdr:row>
      <xdr:rowOff>114300</xdr:rowOff>
    </xdr:to>
    <xdr:pic>
      <xdr:nvPicPr>
        <xdr:cNvPr id="2" name="Picture 1"/>
        <xdr:cNvPicPr/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50230" y="23564850"/>
          <a:ext cx="1967865" cy="1800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257175</xdr:colOff>
      <xdr:row>135</xdr:row>
      <xdr:rowOff>180975</xdr:rowOff>
    </xdr:from>
    <xdr:to>
      <xdr:col>3</xdr:col>
      <xdr:colOff>706755</xdr:colOff>
      <xdr:row>138</xdr:row>
      <xdr:rowOff>187960</xdr:rowOff>
    </xdr:to>
    <xdr:pic>
      <xdr:nvPicPr>
        <xdr:cNvPr id="3" name="Picture 2"/>
        <xdr:cNvPicPr/>
      </xdr:nvPicPr>
      <xdr:blipFill>
        <a:blip r:embed="rId2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494" b="-23944"/>
        <a:stretch>
          <a:fillRect/>
        </a:stretch>
      </xdr:blipFill>
      <xdr:spPr>
        <a:xfrm>
          <a:off x="3044190" y="24288750"/>
          <a:ext cx="1971040" cy="578485"/>
        </a:xfrm>
        <a:prstGeom prst="rect">
          <a:avLst/>
        </a:prstGeom>
        <a:noFill/>
        <a:ln>
          <a:noFill/>
        </a:ln>
        <a:effectLst>
          <a:outerShdw blurRad="50800" dist="50800" dir="5400000" sx="1000" sy="1000" algn="ctr" rotWithShape="0">
            <a:srgbClr val="000000"/>
          </a:outerShdw>
          <a:softEdge rad="0"/>
        </a:effectLst>
      </xdr:spPr>
    </xdr:pic>
    <xdr:clientData/>
  </xdr:twoCellAnchor>
  <xdr:twoCellAnchor editAs="oneCell">
    <xdr:from>
      <xdr:col>0</xdr:col>
      <xdr:colOff>581025</xdr:colOff>
      <xdr:row>136</xdr:row>
      <xdr:rowOff>114300</xdr:rowOff>
    </xdr:from>
    <xdr:to>
      <xdr:col>0</xdr:col>
      <xdr:colOff>1419860</xdr:colOff>
      <xdr:row>139</xdr:row>
      <xdr:rowOff>135890</xdr:rowOff>
    </xdr:to>
    <xdr:pic>
      <xdr:nvPicPr>
        <xdr:cNvPr id="4" name="Picture 3"/>
        <xdr:cNvPicPr/>
      </xdr:nvPicPr>
      <xdr:blipFill>
        <a:blip r:embed="rId3" cstate="print"/>
        <a:srcRect/>
        <a:stretch>
          <a:fillRect/>
        </a:stretch>
      </xdr:blipFill>
      <xdr:spPr>
        <a:xfrm>
          <a:off x="581025" y="24412575"/>
          <a:ext cx="838835" cy="5930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352425</xdr:colOff>
      <xdr:row>93</xdr:row>
      <xdr:rowOff>95250</xdr:rowOff>
    </xdr:from>
    <xdr:to>
      <xdr:col>1</xdr:col>
      <xdr:colOff>102323</xdr:colOff>
      <xdr:row>100</xdr:row>
      <xdr:rowOff>29779</xdr:rowOff>
    </xdr:to>
    <xdr:pic>
      <xdr:nvPicPr>
        <xdr:cNvPr id="2" name="Picture 1"/>
        <xdr:cNvPicPr/>
      </xdr:nvPicPr>
      <xdr:blipFill>
        <a:blip r:embed="rId1" cstate="print">
          <a:extLst>
            <a:ext uri="{BEBA8EAE-BF5A-486C-A8C5-ECC9F3942E4B}">
              <a14:imgProps xmlns:a14="http://schemas.microsoft.com/office/drawing/2010/main">
                <a14:imgLayer r:embed="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2425" y="16783050"/>
          <a:ext cx="2536825" cy="11531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333375</xdr:colOff>
      <xdr:row>94</xdr:row>
      <xdr:rowOff>152400</xdr:rowOff>
    </xdr:from>
    <xdr:to>
      <xdr:col>4</xdr:col>
      <xdr:colOff>49530</xdr:colOff>
      <xdr:row>98</xdr:row>
      <xdr:rowOff>6985</xdr:rowOff>
    </xdr:to>
    <xdr:pic>
      <xdr:nvPicPr>
        <xdr:cNvPr id="3" name="Picture 2"/>
        <xdr:cNvPicPr/>
      </xdr:nvPicPr>
      <xdr:blipFill>
        <a:blip r:embed="rId2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494" b="-23944"/>
        <a:stretch>
          <a:fillRect/>
        </a:stretch>
      </xdr:blipFill>
      <xdr:spPr>
        <a:xfrm>
          <a:off x="3120390" y="16992600"/>
          <a:ext cx="2131695" cy="578485"/>
        </a:xfrm>
        <a:prstGeom prst="rect">
          <a:avLst/>
        </a:prstGeom>
        <a:noFill/>
        <a:ln>
          <a:noFill/>
        </a:ln>
        <a:effectLst>
          <a:outerShdw blurRad="50800" dist="50800" dir="5400000" sx="1000" sy="1000" algn="ctr" rotWithShape="0">
            <a:srgbClr val="000000"/>
          </a:outerShdw>
          <a:softEdge rad="0"/>
        </a:effectLst>
      </xdr:spPr>
    </xdr:pic>
    <xdr:clientData/>
  </xdr:twoCellAnchor>
  <xdr:twoCellAnchor editAs="oneCell">
    <xdr:from>
      <xdr:col>4</xdr:col>
      <xdr:colOff>457200</xdr:colOff>
      <xdr:row>90</xdr:row>
      <xdr:rowOff>180975</xdr:rowOff>
    </xdr:from>
    <xdr:to>
      <xdr:col>6</xdr:col>
      <xdr:colOff>636905</xdr:colOff>
      <xdr:row>101</xdr:row>
      <xdr:rowOff>9525</xdr:rowOff>
    </xdr:to>
    <xdr:pic>
      <xdr:nvPicPr>
        <xdr:cNvPr id="4" name="Picture 3"/>
        <xdr:cNvPicPr/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59755" y="16316325"/>
          <a:ext cx="1967865" cy="1752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438150</xdr:colOff>
      <xdr:row>143</xdr:row>
      <xdr:rowOff>57150</xdr:rowOff>
    </xdr:from>
    <xdr:to>
      <xdr:col>6</xdr:col>
      <xdr:colOff>617855</xdr:colOff>
      <xdr:row>152</xdr:row>
      <xdr:rowOff>142875</xdr:rowOff>
    </xdr:to>
    <xdr:pic>
      <xdr:nvPicPr>
        <xdr:cNvPr id="2" name="Picture 1"/>
        <xdr:cNvPicPr/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40705" y="26460450"/>
          <a:ext cx="1967865" cy="1762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228600</xdr:colOff>
      <xdr:row>147</xdr:row>
      <xdr:rowOff>38100</xdr:rowOff>
    </xdr:from>
    <xdr:to>
      <xdr:col>3</xdr:col>
      <xdr:colOff>678180</xdr:colOff>
      <xdr:row>150</xdr:row>
      <xdr:rowOff>6985</xdr:rowOff>
    </xdr:to>
    <xdr:pic>
      <xdr:nvPicPr>
        <xdr:cNvPr id="3" name="Picture 2"/>
        <xdr:cNvPicPr/>
      </xdr:nvPicPr>
      <xdr:blipFill>
        <a:blip r:embed="rId2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494" b="-23944"/>
        <a:stretch>
          <a:fillRect/>
        </a:stretch>
      </xdr:blipFill>
      <xdr:spPr>
        <a:xfrm>
          <a:off x="3015615" y="27165300"/>
          <a:ext cx="1971040" cy="578485"/>
        </a:xfrm>
        <a:prstGeom prst="rect">
          <a:avLst/>
        </a:prstGeom>
        <a:noFill/>
        <a:ln>
          <a:noFill/>
        </a:ln>
        <a:effectLst>
          <a:outerShdw blurRad="50800" dist="50800" dir="5400000" sx="1000" sy="1000" algn="ctr" rotWithShape="0">
            <a:srgbClr val="000000"/>
          </a:outerShdw>
          <a:softEdge rad="0"/>
        </a:effectLst>
      </xdr:spPr>
    </xdr:pic>
    <xdr:clientData/>
  </xdr:twoCellAnchor>
  <xdr:twoCellAnchor editAs="oneCell">
    <xdr:from>
      <xdr:col>0</xdr:col>
      <xdr:colOff>657226</xdr:colOff>
      <xdr:row>146</xdr:row>
      <xdr:rowOff>85641</xdr:rowOff>
    </xdr:from>
    <xdr:to>
      <xdr:col>0</xdr:col>
      <xdr:colOff>1457325</xdr:colOff>
      <xdr:row>150</xdr:row>
      <xdr:rowOff>11461</xdr:rowOff>
    </xdr:to>
    <xdr:pic>
      <xdr:nvPicPr>
        <xdr:cNvPr id="4" name="Picture 3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27059890"/>
          <a:ext cx="800100" cy="68834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238125</xdr:colOff>
      <xdr:row>88</xdr:row>
      <xdr:rowOff>66675</xdr:rowOff>
    </xdr:from>
    <xdr:to>
      <xdr:col>3</xdr:col>
      <xdr:colOff>687705</xdr:colOff>
      <xdr:row>91</xdr:row>
      <xdr:rowOff>153035</xdr:rowOff>
    </xdr:to>
    <xdr:pic>
      <xdr:nvPicPr>
        <xdr:cNvPr id="2" name="Picture 1"/>
        <xdr:cNvPicPr/>
      </xdr:nvPicPr>
      <xdr:blipFill>
        <a:blip r:embed="rId1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494" b="-23944"/>
        <a:stretch>
          <a:fillRect/>
        </a:stretch>
      </xdr:blipFill>
      <xdr:spPr>
        <a:xfrm>
          <a:off x="3025140" y="15681325"/>
          <a:ext cx="1971040" cy="543560"/>
        </a:xfrm>
        <a:prstGeom prst="rect">
          <a:avLst/>
        </a:prstGeom>
        <a:noFill/>
        <a:ln>
          <a:noFill/>
        </a:ln>
        <a:effectLst>
          <a:outerShdw blurRad="50800" dist="50800" dir="5400000" sx="1000" sy="1000" algn="ctr" rotWithShape="0">
            <a:srgbClr val="000000"/>
          </a:outerShdw>
          <a:softEdge rad="0"/>
        </a:effectLst>
      </xdr:spPr>
    </xdr:pic>
    <xdr:clientData/>
  </xdr:twoCellAnchor>
  <xdr:twoCellAnchor editAs="oneCell">
    <xdr:from>
      <xdr:col>4</xdr:col>
      <xdr:colOff>457200</xdr:colOff>
      <xdr:row>83</xdr:row>
      <xdr:rowOff>180975</xdr:rowOff>
    </xdr:from>
    <xdr:to>
      <xdr:col>6</xdr:col>
      <xdr:colOff>636905</xdr:colOff>
      <xdr:row>94</xdr:row>
      <xdr:rowOff>123825</xdr:rowOff>
    </xdr:to>
    <xdr:pic>
      <xdr:nvPicPr>
        <xdr:cNvPr id="3" name="Picture 2"/>
        <xdr:cNvPicPr/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59755" y="14976475"/>
          <a:ext cx="1967865" cy="1714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390525</xdr:colOff>
      <xdr:row>88</xdr:row>
      <xdr:rowOff>38100</xdr:rowOff>
    </xdr:from>
    <xdr:to>
      <xdr:col>0</xdr:col>
      <xdr:colOff>1923146</xdr:colOff>
      <xdr:row>92</xdr:row>
      <xdr:rowOff>113318</xdr:rowOff>
    </xdr:to>
    <xdr:pic>
      <xdr:nvPicPr>
        <xdr:cNvPr id="4" name="Picture 3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15652750"/>
          <a:ext cx="1532255" cy="6845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638175</xdr:colOff>
      <xdr:row>149</xdr:row>
      <xdr:rowOff>9525</xdr:rowOff>
    </xdr:from>
    <xdr:to>
      <xdr:col>0</xdr:col>
      <xdr:colOff>1691640</xdr:colOff>
      <xdr:row>153</xdr:row>
      <xdr:rowOff>70485</xdr:rowOff>
    </xdr:to>
    <xdr:pic>
      <xdr:nvPicPr>
        <xdr:cNvPr id="2" name="Picture 1"/>
        <xdr:cNvPicPr/>
      </xdr:nvPicPr>
      <xdr:blipFill>
        <a:blip r:embed="rId1" cstate="print"/>
        <a:srcRect/>
        <a:stretch>
          <a:fillRect/>
        </a:stretch>
      </xdr:blipFill>
      <xdr:spPr>
        <a:xfrm>
          <a:off x="638175" y="26401395"/>
          <a:ext cx="1053465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150</xdr:row>
      <xdr:rowOff>0</xdr:rowOff>
    </xdr:from>
    <xdr:to>
      <xdr:col>3</xdr:col>
      <xdr:colOff>744855</xdr:colOff>
      <xdr:row>153</xdr:row>
      <xdr:rowOff>26035</xdr:rowOff>
    </xdr:to>
    <xdr:pic>
      <xdr:nvPicPr>
        <xdr:cNvPr id="3" name="Picture 2"/>
        <xdr:cNvPicPr/>
      </xdr:nvPicPr>
      <xdr:blipFill>
        <a:blip r:embed="rId2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494" b="-23944"/>
        <a:stretch>
          <a:fillRect/>
        </a:stretch>
      </xdr:blipFill>
      <xdr:spPr>
        <a:xfrm>
          <a:off x="3063240" y="26582370"/>
          <a:ext cx="1966595" cy="559435"/>
        </a:xfrm>
        <a:prstGeom prst="rect">
          <a:avLst/>
        </a:prstGeom>
        <a:noFill/>
        <a:ln>
          <a:noFill/>
        </a:ln>
        <a:effectLst>
          <a:outerShdw blurRad="50800" dist="50800" dir="5400000" sx="1000" sy="1000" algn="ctr" rotWithShape="0">
            <a:srgbClr val="000000"/>
          </a:outerShdw>
          <a:softEdge rad="0"/>
        </a:effectLst>
      </xdr:spPr>
    </xdr:pic>
    <xdr:clientData/>
  </xdr:twoCellAnchor>
  <xdr:twoCellAnchor editAs="oneCell">
    <xdr:from>
      <xdr:col>4</xdr:col>
      <xdr:colOff>466725</xdr:colOff>
      <xdr:row>145</xdr:row>
      <xdr:rowOff>171450</xdr:rowOff>
    </xdr:from>
    <xdr:to>
      <xdr:col>6</xdr:col>
      <xdr:colOff>598805</xdr:colOff>
      <xdr:row>156</xdr:row>
      <xdr:rowOff>47625</xdr:rowOff>
    </xdr:to>
    <xdr:pic>
      <xdr:nvPicPr>
        <xdr:cNvPr id="4" name="Picture 3"/>
        <xdr:cNvPicPr/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69280" y="25915620"/>
          <a:ext cx="1978660" cy="17430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285750</xdr:colOff>
      <xdr:row>89</xdr:row>
      <xdr:rowOff>161925</xdr:rowOff>
    </xdr:from>
    <xdr:to>
      <xdr:col>4</xdr:col>
      <xdr:colOff>1905</xdr:colOff>
      <xdr:row>93</xdr:row>
      <xdr:rowOff>6985</xdr:rowOff>
    </xdr:to>
    <xdr:pic>
      <xdr:nvPicPr>
        <xdr:cNvPr id="2" name="Picture 1"/>
        <xdr:cNvPicPr/>
      </xdr:nvPicPr>
      <xdr:blipFill>
        <a:blip r:embed="rId1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494" b="-23944"/>
        <a:stretch>
          <a:fillRect/>
        </a:stretch>
      </xdr:blipFill>
      <xdr:spPr>
        <a:xfrm>
          <a:off x="3072765" y="15871825"/>
          <a:ext cx="2131695" cy="568960"/>
        </a:xfrm>
        <a:prstGeom prst="rect">
          <a:avLst/>
        </a:prstGeom>
        <a:noFill/>
        <a:ln>
          <a:noFill/>
        </a:ln>
        <a:effectLst>
          <a:outerShdw blurRad="50800" dist="50800" dir="5400000" sx="1000" sy="1000" algn="ctr" rotWithShape="0">
            <a:srgbClr val="000000"/>
          </a:outerShdw>
          <a:softEdge rad="0"/>
        </a:effectLst>
      </xdr:spPr>
    </xdr:pic>
    <xdr:clientData/>
  </xdr:twoCellAnchor>
  <xdr:twoCellAnchor editAs="oneCell">
    <xdr:from>
      <xdr:col>4</xdr:col>
      <xdr:colOff>428625</xdr:colOff>
      <xdr:row>85</xdr:row>
      <xdr:rowOff>38100</xdr:rowOff>
    </xdr:from>
    <xdr:to>
      <xdr:col>6</xdr:col>
      <xdr:colOff>560705</xdr:colOff>
      <xdr:row>95</xdr:row>
      <xdr:rowOff>114300</xdr:rowOff>
    </xdr:to>
    <xdr:pic>
      <xdr:nvPicPr>
        <xdr:cNvPr id="3" name="Picture 2"/>
        <xdr:cNvPicPr/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31180" y="15119350"/>
          <a:ext cx="1978660" cy="1771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438150</xdr:colOff>
      <xdr:row>89</xdr:row>
      <xdr:rowOff>33482</xdr:rowOff>
    </xdr:from>
    <xdr:to>
      <xdr:col>0</xdr:col>
      <xdr:colOff>1733160</xdr:colOff>
      <xdr:row>94</xdr:row>
      <xdr:rowOff>142875</xdr:rowOff>
    </xdr:to>
    <xdr:pic>
      <xdr:nvPicPr>
        <xdr:cNvPr id="4" name="Picture 3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15742920"/>
          <a:ext cx="1294765" cy="102425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438150</xdr:colOff>
      <xdr:row>76</xdr:row>
      <xdr:rowOff>104775</xdr:rowOff>
    </xdr:from>
    <xdr:to>
      <xdr:col>6</xdr:col>
      <xdr:colOff>570230</xdr:colOff>
      <xdr:row>87</xdr:row>
      <xdr:rowOff>19050</xdr:rowOff>
    </xdr:to>
    <xdr:pic>
      <xdr:nvPicPr>
        <xdr:cNvPr id="2" name="Picture 1"/>
        <xdr:cNvPicPr/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98490" y="13471525"/>
          <a:ext cx="1978660" cy="1762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200025</xdr:colOff>
      <xdr:row>80</xdr:row>
      <xdr:rowOff>152400</xdr:rowOff>
    </xdr:from>
    <xdr:to>
      <xdr:col>3</xdr:col>
      <xdr:colOff>697230</xdr:colOff>
      <xdr:row>84</xdr:row>
      <xdr:rowOff>6985</xdr:rowOff>
    </xdr:to>
    <xdr:pic>
      <xdr:nvPicPr>
        <xdr:cNvPr id="3" name="Picture 2"/>
        <xdr:cNvPicPr/>
      </xdr:nvPicPr>
      <xdr:blipFill>
        <a:blip r:embed="rId2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494" b="-23944"/>
        <a:stretch>
          <a:fillRect/>
        </a:stretch>
      </xdr:blipFill>
      <xdr:spPr>
        <a:xfrm>
          <a:off x="3079750" y="14147800"/>
          <a:ext cx="1960245" cy="578485"/>
        </a:xfrm>
        <a:prstGeom prst="rect">
          <a:avLst/>
        </a:prstGeom>
        <a:noFill/>
        <a:ln>
          <a:noFill/>
        </a:ln>
        <a:effectLst>
          <a:outerShdw blurRad="50800" dist="50800" dir="5400000" sx="1000" sy="1000" algn="ctr" rotWithShape="0">
            <a:srgbClr val="000000"/>
          </a:outerShdw>
          <a:softEdge rad="0"/>
        </a:effectLst>
      </xdr:spPr>
    </xdr:pic>
    <xdr:clientData/>
  </xdr:twoCellAnchor>
  <xdr:twoCellAnchor editAs="oneCell">
    <xdr:from>
      <xdr:col>0</xdr:col>
      <xdr:colOff>590551</xdr:colOff>
      <xdr:row>80</xdr:row>
      <xdr:rowOff>19050</xdr:rowOff>
    </xdr:from>
    <xdr:to>
      <xdr:col>0</xdr:col>
      <xdr:colOff>1811429</xdr:colOff>
      <xdr:row>84</xdr:row>
      <xdr:rowOff>76200</xdr:rowOff>
    </xdr:to>
    <xdr:pic>
      <xdr:nvPicPr>
        <xdr:cNvPr id="4" name="Picture 3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14014450"/>
          <a:ext cx="1220470" cy="7810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466725</xdr:colOff>
      <xdr:row>92</xdr:row>
      <xdr:rowOff>180975</xdr:rowOff>
    </xdr:from>
    <xdr:to>
      <xdr:col>6</xdr:col>
      <xdr:colOff>589280</xdr:colOff>
      <xdr:row>103</xdr:row>
      <xdr:rowOff>9525</xdr:rowOff>
    </xdr:to>
    <xdr:pic>
      <xdr:nvPicPr>
        <xdr:cNvPr id="2" name="Picture 1"/>
        <xdr:cNvPicPr/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57215" y="16471900"/>
          <a:ext cx="1980565" cy="1752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257175</xdr:colOff>
      <xdr:row>96</xdr:row>
      <xdr:rowOff>180975</xdr:rowOff>
    </xdr:from>
    <xdr:to>
      <xdr:col>3</xdr:col>
      <xdr:colOff>706755</xdr:colOff>
      <xdr:row>100</xdr:row>
      <xdr:rowOff>26035</xdr:rowOff>
    </xdr:to>
    <xdr:pic>
      <xdr:nvPicPr>
        <xdr:cNvPr id="3" name="Picture 2"/>
        <xdr:cNvPicPr/>
      </xdr:nvPicPr>
      <xdr:blipFill>
        <a:blip r:embed="rId2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494" b="-23944"/>
        <a:stretch>
          <a:fillRect/>
        </a:stretch>
      </xdr:blipFill>
      <xdr:spPr>
        <a:xfrm>
          <a:off x="2997200" y="17176750"/>
          <a:ext cx="1971040" cy="568960"/>
        </a:xfrm>
        <a:prstGeom prst="rect">
          <a:avLst/>
        </a:prstGeom>
        <a:noFill/>
        <a:ln>
          <a:noFill/>
        </a:ln>
        <a:effectLst>
          <a:outerShdw blurRad="50800" dist="50800" dir="5400000" sx="1000" sy="1000" algn="ctr" rotWithShape="0">
            <a:srgbClr val="000000"/>
          </a:outerShdw>
          <a:softEdge rad="0"/>
        </a:effectLst>
      </xdr:spPr>
    </xdr:pic>
    <xdr:clientData/>
  </xdr:twoCellAnchor>
  <xdr:twoCellAnchor editAs="oneCell">
    <xdr:from>
      <xdr:col>0</xdr:col>
      <xdr:colOff>733425</xdr:colOff>
      <xdr:row>95</xdr:row>
      <xdr:rowOff>95250</xdr:rowOff>
    </xdr:from>
    <xdr:to>
      <xdr:col>0</xdr:col>
      <xdr:colOff>1560830</xdr:colOff>
      <xdr:row>99</xdr:row>
      <xdr:rowOff>43180</xdr:rowOff>
    </xdr:to>
    <xdr:pic>
      <xdr:nvPicPr>
        <xdr:cNvPr id="4" name="Picture 3"/>
        <xdr:cNvPicPr/>
      </xdr:nvPicPr>
      <xdr:blipFill>
        <a:blip r:embed="rId3" cstate="print"/>
        <a:srcRect/>
        <a:stretch>
          <a:fillRect/>
        </a:stretch>
      </xdr:blipFill>
      <xdr:spPr>
        <a:xfrm>
          <a:off x="733425" y="16938625"/>
          <a:ext cx="827405" cy="6718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533400</xdr:colOff>
      <xdr:row>97</xdr:row>
      <xdr:rowOff>104775</xdr:rowOff>
    </xdr:from>
    <xdr:to>
      <xdr:col>0</xdr:col>
      <xdr:colOff>1918970</xdr:colOff>
      <xdr:row>101</xdr:row>
      <xdr:rowOff>66040</xdr:rowOff>
    </xdr:to>
    <xdr:pic>
      <xdr:nvPicPr>
        <xdr:cNvPr id="2" name="Picture 1"/>
        <xdr:cNvPicPr/>
      </xdr:nvPicPr>
      <xdr:blipFill>
        <a:blip r:embed="rId1" cstate="print"/>
        <a:srcRect/>
        <a:stretch>
          <a:fillRect/>
        </a:stretch>
      </xdr:blipFill>
      <xdr:spPr>
        <a:xfrm>
          <a:off x="533400" y="17376775"/>
          <a:ext cx="1385570" cy="570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97</xdr:row>
      <xdr:rowOff>95250</xdr:rowOff>
    </xdr:from>
    <xdr:to>
      <xdr:col>3</xdr:col>
      <xdr:colOff>678180</xdr:colOff>
      <xdr:row>101</xdr:row>
      <xdr:rowOff>26035</xdr:rowOff>
    </xdr:to>
    <xdr:pic>
      <xdr:nvPicPr>
        <xdr:cNvPr id="3" name="Picture 2"/>
        <xdr:cNvPicPr/>
      </xdr:nvPicPr>
      <xdr:blipFill>
        <a:blip r:embed="rId2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494" b="-23944"/>
        <a:stretch>
          <a:fillRect/>
        </a:stretch>
      </xdr:blipFill>
      <xdr:spPr>
        <a:xfrm>
          <a:off x="3015615" y="17367250"/>
          <a:ext cx="1971040" cy="540385"/>
        </a:xfrm>
        <a:prstGeom prst="rect">
          <a:avLst/>
        </a:prstGeom>
        <a:noFill/>
        <a:ln>
          <a:noFill/>
        </a:ln>
        <a:effectLst>
          <a:outerShdw blurRad="50800" dist="50800" dir="5400000" sx="1000" sy="1000" algn="ctr" rotWithShape="0">
            <a:srgbClr val="000000"/>
          </a:outerShdw>
          <a:softEdge rad="0"/>
        </a:effectLst>
      </xdr:spPr>
    </xdr:pic>
    <xdr:clientData/>
  </xdr:twoCellAnchor>
  <xdr:twoCellAnchor editAs="oneCell">
    <xdr:from>
      <xdr:col>4</xdr:col>
      <xdr:colOff>533400</xdr:colOff>
      <xdr:row>93</xdr:row>
      <xdr:rowOff>19050</xdr:rowOff>
    </xdr:from>
    <xdr:to>
      <xdr:col>6</xdr:col>
      <xdr:colOff>713105</xdr:colOff>
      <xdr:row>104</xdr:row>
      <xdr:rowOff>9525</xdr:rowOff>
    </xdr:to>
    <xdr:pic>
      <xdr:nvPicPr>
        <xdr:cNvPr id="4" name="Picture 3"/>
        <xdr:cNvPicPr/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35955" y="16681450"/>
          <a:ext cx="1967865" cy="17049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666750</xdr:colOff>
      <xdr:row>88</xdr:row>
      <xdr:rowOff>142875</xdr:rowOff>
    </xdr:from>
    <xdr:to>
      <xdr:col>0</xdr:col>
      <xdr:colOff>1802765</xdr:colOff>
      <xdr:row>94</xdr:row>
      <xdr:rowOff>22225</xdr:rowOff>
    </xdr:to>
    <xdr:pic>
      <xdr:nvPicPr>
        <xdr:cNvPr id="2" name="Picture 1"/>
        <xdr:cNvPicPr/>
      </xdr:nvPicPr>
      <xdr:blipFill>
        <a:blip r:embed="rId1"/>
        <a:srcRect/>
        <a:stretch>
          <a:fillRect/>
        </a:stretch>
      </xdr:blipFill>
      <xdr:spPr>
        <a:xfrm>
          <a:off x="666750" y="15652750"/>
          <a:ext cx="1136015" cy="831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89</xdr:row>
      <xdr:rowOff>57150</xdr:rowOff>
    </xdr:from>
    <xdr:to>
      <xdr:col>3</xdr:col>
      <xdr:colOff>699770</xdr:colOff>
      <xdr:row>93</xdr:row>
      <xdr:rowOff>2540</xdr:rowOff>
    </xdr:to>
    <xdr:pic>
      <xdr:nvPicPr>
        <xdr:cNvPr id="3" name="Picture 2"/>
        <xdr:cNvPicPr/>
      </xdr:nvPicPr>
      <xdr:blipFill>
        <a:blip r:embed="rId2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494" b="-23944"/>
        <a:stretch>
          <a:fillRect/>
        </a:stretch>
      </xdr:blipFill>
      <xdr:spPr>
        <a:xfrm>
          <a:off x="3055620" y="15719425"/>
          <a:ext cx="1975485" cy="554990"/>
        </a:xfrm>
        <a:prstGeom prst="rect">
          <a:avLst/>
        </a:prstGeom>
        <a:noFill/>
        <a:ln>
          <a:noFill/>
        </a:ln>
        <a:effectLst>
          <a:outerShdw blurRad="50800" dist="50800" dir="5400000" sx="1000" sy="1000" algn="ctr" rotWithShape="0">
            <a:srgbClr val="000000"/>
          </a:outerShdw>
          <a:softEdge rad="0"/>
        </a:effectLst>
      </xdr:spPr>
    </xdr:pic>
    <xdr:clientData/>
  </xdr:twoCellAnchor>
  <xdr:twoCellAnchor editAs="oneCell">
    <xdr:from>
      <xdr:col>4</xdr:col>
      <xdr:colOff>438150</xdr:colOff>
      <xdr:row>85</xdr:row>
      <xdr:rowOff>66675</xdr:rowOff>
    </xdr:from>
    <xdr:to>
      <xdr:col>6</xdr:col>
      <xdr:colOff>552450</xdr:colOff>
      <xdr:row>95</xdr:row>
      <xdr:rowOff>118745</xdr:rowOff>
    </xdr:to>
    <xdr:pic>
      <xdr:nvPicPr>
        <xdr:cNvPr id="4" name="Picture 3"/>
        <xdr:cNvPicPr/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98490" y="15119350"/>
          <a:ext cx="1937385" cy="161417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457200</xdr:colOff>
      <xdr:row>92</xdr:row>
      <xdr:rowOff>95250</xdr:rowOff>
    </xdr:from>
    <xdr:to>
      <xdr:col>0</xdr:col>
      <xdr:colOff>1868805</xdr:colOff>
      <xdr:row>95</xdr:row>
      <xdr:rowOff>15875</xdr:rowOff>
    </xdr:to>
    <xdr:pic>
      <xdr:nvPicPr>
        <xdr:cNvPr id="2" name="Picture 1"/>
        <xdr:cNvPicPr/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7200" y="16300450"/>
          <a:ext cx="1411605" cy="377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285750</xdr:colOff>
      <xdr:row>92</xdr:row>
      <xdr:rowOff>47625</xdr:rowOff>
    </xdr:from>
    <xdr:to>
      <xdr:col>3</xdr:col>
      <xdr:colOff>725805</xdr:colOff>
      <xdr:row>95</xdr:row>
      <xdr:rowOff>140335</xdr:rowOff>
    </xdr:to>
    <xdr:pic>
      <xdr:nvPicPr>
        <xdr:cNvPr id="3" name="Picture 2"/>
        <xdr:cNvPicPr/>
      </xdr:nvPicPr>
      <xdr:blipFill>
        <a:blip r:embed="rId2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494" b="-23944"/>
        <a:stretch>
          <a:fillRect/>
        </a:stretch>
      </xdr:blipFill>
      <xdr:spPr>
        <a:xfrm>
          <a:off x="3014345" y="16252825"/>
          <a:ext cx="1972945" cy="549910"/>
        </a:xfrm>
        <a:prstGeom prst="rect">
          <a:avLst/>
        </a:prstGeom>
        <a:noFill/>
        <a:ln>
          <a:noFill/>
        </a:ln>
        <a:effectLst>
          <a:outerShdw blurRad="50800" dist="50800" dir="5400000" sx="1000" sy="1000" algn="ctr" rotWithShape="0">
            <a:srgbClr val="000000"/>
          </a:outerShdw>
          <a:softEdge rad="0"/>
        </a:effectLst>
      </xdr:spPr>
    </xdr:pic>
    <xdr:clientData/>
  </xdr:twoCellAnchor>
  <xdr:twoCellAnchor editAs="oneCell">
    <xdr:from>
      <xdr:col>4</xdr:col>
      <xdr:colOff>504825</xdr:colOff>
      <xdr:row>87</xdr:row>
      <xdr:rowOff>133350</xdr:rowOff>
    </xdr:from>
    <xdr:to>
      <xdr:col>6</xdr:col>
      <xdr:colOff>627380</xdr:colOff>
      <xdr:row>98</xdr:row>
      <xdr:rowOff>123825</xdr:rowOff>
    </xdr:to>
    <xdr:pic>
      <xdr:nvPicPr>
        <xdr:cNvPr id="4" name="Picture 3"/>
        <xdr:cNvPicPr/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95315" y="15547975"/>
          <a:ext cx="1980565" cy="17335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495300</xdr:colOff>
      <xdr:row>84</xdr:row>
      <xdr:rowOff>142875</xdr:rowOff>
    </xdr:from>
    <xdr:to>
      <xdr:col>6</xdr:col>
      <xdr:colOff>617855</xdr:colOff>
      <xdr:row>95</xdr:row>
      <xdr:rowOff>133350</xdr:rowOff>
    </xdr:to>
    <xdr:pic>
      <xdr:nvPicPr>
        <xdr:cNvPr id="2" name="Picture 1"/>
        <xdr:cNvPicPr/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67070" y="14824075"/>
          <a:ext cx="198056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314325</xdr:colOff>
      <xdr:row>89</xdr:row>
      <xdr:rowOff>66675</xdr:rowOff>
    </xdr:from>
    <xdr:to>
      <xdr:col>3</xdr:col>
      <xdr:colOff>735330</xdr:colOff>
      <xdr:row>93</xdr:row>
      <xdr:rowOff>6985</xdr:rowOff>
    </xdr:to>
    <xdr:pic>
      <xdr:nvPicPr>
        <xdr:cNvPr id="3" name="Picture 2"/>
        <xdr:cNvPicPr/>
      </xdr:nvPicPr>
      <xdr:blipFill>
        <a:blip r:embed="rId2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494" b="-23944"/>
        <a:stretch>
          <a:fillRect/>
        </a:stretch>
      </xdr:blipFill>
      <xdr:spPr>
        <a:xfrm>
          <a:off x="3101340" y="15509875"/>
          <a:ext cx="1976755" cy="549910"/>
        </a:xfrm>
        <a:prstGeom prst="rect">
          <a:avLst/>
        </a:prstGeom>
        <a:noFill/>
        <a:ln>
          <a:noFill/>
        </a:ln>
        <a:effectLst>
          <a:outerShdw blurRad="50800" dist="50800" dir="5400000" sx="1000" sy="1000" algn="ctr" rotWithShape="0">
            <a:srgbClr val="000000"/>
          </a:outerShdw>
          <a:softEdge rad="0"/>
        </a:effectLst>
      </xdr:spPr>
    </xdr:pic>
    <xdr:clientData/>
  </xdr:twoCellAnchor>
  <xdr:twoCellAnchor editAs="oneCell">
    <xdr:from>
      <xdr:col>0</xdr:col>
      <xdr:colOff>771525</xdr:colOff>
      <xdr:row>89</xdr:row>
      <xdr:rowOff>142875</xdr:rowOff>
    </xdr:from>
    <xdr:to>
      <xdr:col>0</xdr:col>
      <xdr:colOff>1602740</xdr:colOff>
      <xdr:row>92</xdr:row>
      <xdr:rowOff>124460</xdr:rowOff>
    </xdr:to>
    <xdr:pic>
      <xdr:nvPicPr>
        <xdr:cNvPr id="4" name="Picture 3"/>
        <xdr:cNvPicPr/>
      </xdr:nvPicPr>
      <xdr:blipFill>
        <a:blip r:embed="rId3"/>
        <a:srcRect/>
        <a:stretch>
          <a:fillRect/>
        </a:stretch>
      </xdr:blipFill>
      <xdr:spPr>
        <a:xfrm>
          <a:off x="771525" y="15586075"/>
          <a:ext cx="831215" cy="438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238125</xdr:colOff>
      <xdr:row>82</xdr:row>
      <xdr:rowOff>142875</xdr:rowOff>
    </xdr:from>
    <xdr:to>
      <xdr:col>3</xdr:col>
      <xdr:colOff>687705</xdr:colOff>
      <xdr:row>85</xdr:row>
      <xdr:rowOff>149860</xdr:rowOff>
    </xdr:to>
    <xdr:pic>
      <xdr:nvPicPr>
        <xdr:cNvPr id="2" name="Picture 1"/>
        <xdr:cNvPicPr/>
      </xdr:nvPicPr>
      <xdr:blipFill>
        <a:blip r:embed="rId1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494" b="-23944"/>
        <a:stretch>
          <a:fillRect/>
        </a:stretch>
      </xdr:blipFill>
      <xdr:spPr>
        <a:xfrm>
          <a:off x="3025140" y="14690725"/>
          <a:ext cx="1971040" cy="578485"/>
        </a:xfrm>
        <a:prstGeom prst="rect">
          <a:avLst/>
        </a:prstGeom>
        <a:noFill/>
        <a:ln>
          <a:noFill/>
        </a:ln>
        <a:effectLst>
          <a:outerShdw blurRad="50800" dist="50800" dir="5400000" sx="1000" sy="1000" algn="ctr" rotWithShape="0">
            <a:srgbClr val="000000"/>
          </a:outerShdw>
          <a:softEdge rad="0"/>
        </a:effectLst>
      </xdr:spPr>
    </xdr:pic>
    <xdr:clientData/>
  </xdr:twoCellAnchor>
  <xdr:twoCellAnchor editAs="oneCell">
    <xdr:from>
      <xdr:col>4</xdr:col>
      <xdr:colOff>504825</xdr:colOff>
      <xdr:row>78</xdr:row>
      <xdr:rowOff>161925</xdr:rowOff>
    </xdr:from>
    <xdr:to>
      <xdr:col>6</xdr:col>
      <xdr:colOff>684530</xdr:colOff>
      <xdr:row>89</xdr:row>
      <xdr:rowOff>19050</xdr:rowOff>
    </xdr:to>
    <xdr:pic>
      <xdr:nvPicPr>
        <xdr:cNvPr id="3" name="Picture 2"/>
        <xdr:cNvPicPr/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07380" y="14043025"/>
          <a:ext cx="1967865" cy="1743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485775</xdr:colOff>
      <xdr:row>82</xdr:row>
      <xdr:rowOff>47625</xdr:rowOff>
    </xdr:from>
    <xdr:to>
      <xdr:col>0</xdr:col>
      <xdr:colOff>2285365</xdr:colOff>
      <xdr:row>85</xdr:row>
      <xdr:rowOff>13335</xdr:rowOff>
    </xdr:to>
    <xdr:pic>
      <xdr:nvPicPr>
        <xdr:cNvPr id="4" name="Picture 3"/>
        <xdr:cNvPicPr/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5775" y="14595475"/>
          <a:ext cx="1799590" cy="5372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685800</xdr:colOff>
      <xdr:row>95</xdr:row>
      <xdr:rowOff>66675</xdr:rowOff>
    </xdr:from>
    <xdr:to>
      <xdr:col>0</xdr:col>
      <xdr:colOff>1323975</xdr:colOff>
      <xdr:row>98</xdr:row>
      <xdr:rowOff>90170</xdr:rowOff>
    </xdr:to>
    <xdr:pic>
      <xdr:nvPicPr>
        <xdr:cNvPr id="2" name="Picture 1"/>
        <xdr:cNvPicPr/>
      </xdr:nvPicPr>
      <xdr:blipFill>
        <a:blip r:embed="rId1"/>
        <a:srcRect/>
        <a:stretch>
          <a:fillRect/>
        </a:stretch>
      </xdr:blipFill>
      <xdr:spPr>
        <a:xfrm>
          <a:off x="685800" y="17033875"/>
          <a:ext cx="638175" cy="5568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94</xdr:row>
      <xdr:rowOff>171450</xdr:rowOff>
    </xdr:from>
    <xdr:to>
      <xdr:col>3</xdr:col>
      <xdr:colOff>716280</xdr:colOff>
      <xdr:row>98</xdr:row>
      <xdr:rowOff>16510</xdr:rowOff>
    </xdr:to>
    <xdr:pic>
      <xdr:nvPicPr>
        <xdr:cNvPr id="3" name="Picture 2"/>
        <xdr:cNvPicPr/>
      </xdr:nvPicPr>
      <xdr:blipFill>
        <a:blip r:embed="rId2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494" b="-23944"/>
        <a:stretch>
          <a:fillRect/>
        </a:stretch>
      </xdr:blipFill>
      <xdr:spPr>
        <a:xfrm>
          <a:off x="3018790" y="16948150"/>
          <a:ext cx="1971040" cy="568960"/>
        </a:xfrm>
        <a:prstGeom prst="rect">
          <a:avLst/>
        </a:prstGeom>
        <a:noFill/>
        <a:ln>
          <a:noFill/>
        </a:ln>
        <a:effectLst>
          <a:outerShdw blurRad="50800" dist="50800" dir="5400000" sx="1000" sy="1000" algn="ctr" rotWithShape="0">
            <a:srgbClr val="000000"/>
          </a:outerShdw>
          <a:softEdge rad="0"/>
        </a:effectLst>
      </xdr:spPr>
    </xdr:pic>
    <xdr:clientData/>
  </xdr:twoCellAnchor>
  <xdr:twoCellAnchor editAs="oneCell">
    <xdr:from>
      <xdr:col>4</xdr:col>
      <xdr:colOff>447675</xdr:colOff>
      <xdr:row>91</xdr:row>
      <xdr:rowOff>0</xdr:rowOff>
    </xdr:from>
    <xdr:to>
      <xdr:col>6</xdr:col>
      <xdr:colOff>570230</xdr:colOff>
      <xdr:row>101</xdr:row>
      <xdr:rowOff>38100</xdr:rowOff>
    </xdr:to>
    <xdr:pic>
      <xdr:nvPicPr>
        <xdr:cNvPr id="4" name="Picture 3"/>
        <xdr:cNvPicPr/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50230" y="16243300"/>
          <a:ext cx="1980565" cy="1752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247650</xdr:colOff>
      <xdr:row>96</xdr:row>
      <xdr:rowOff>66675</xdr:rowOff>
    </xdr:from>
    <xdr:to>
      <xdr:col>3</xdr:col>
      <xdr:colOff>697230</xdr:colOff>
      <xdr:row>100</xdr:row>
      <xdr:rowOff>6985</xdr:rowOff>
    </xdr:to>
    <xdr:pic>
      <xdr:nvPicPr>
        <xdr:cNvPr id="2" name="Picture 1"/>
        <xdr:cNvPicPr/>
      </xdr:nvPicPr>
      <xdr:blipFill>
        <a:blip r:embed="rId1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494" b="-23944"/>
        <a:stretch>
          <a:fillRect/>
        </a:stretch>
      </xdr:blipFill>
      <xdr:spPr>
        <a:xfrm>
          <a:off x="3034665" y="17310100"/>
          <a:ext cx="1971040" cy="549910"/>
        </a:xfrm>
        <a:prstGeom prst="rect">
          <a:avLst/>
        </a:prstGeom>
        <a:noFill/>
        <a:ln>
          <a:noFill/>
        </a:ln>
        <a:effectLst>
          <a:outerShdw blurRad="50800" dist="50800" dir="5400000" sx="1000" sy="1000" algn="ctr" rotWithShape="0">
            <a:srgbClr val="000000"/>
          </a:outerShdw>
          <a:softEdge rad="0"/>
        </a:effectLst>
      </xdr:spPr>
    </xdr:pic>
    <xdr:clientData/>
  </xdr:twoCellAnchor>
  <xdr:twoCellAnchor editAs="oneCell">
    <xdr:from>
      <xdr:col>4</xdr:col>
      <xdr:colOff>466725</xdr:colOff>
      <xdr:row>91</xdr:row>
      <xdr:rowOff>171450</xdr:rowOff>
    </xdr:from>
    <xdr:to>
      <xdr:col>6</xdr:col>
      <xdr:colOff>646430</xdr:colOff>
      <xdr:row>102</xdr:row>
      <xdr:rowOff>114300</xdr:rowOff>
    </xdr:to>
    <xdr:pic>
      <xdr:nvPicPr>
        <xdr:cNvPr id="3" name="Picture 2"/>
        <xdr:cNvPicPr/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69280" y="16595725"/>
          <a:ext cx="1967865" cy="1714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504825</xdr:colOff>
      <xdr:row>96</xdr:row>
      <xdr:rowOff>123825</xdr:rowOff>
    </xdr:from>
    <xdr:to>
      <xdr:col>0</xdr:col>
      <xdr:colOff>1804035</xdr:colOff>
      <xdr:row>100</xdr:row>
      <xdr:rowOff>147320</xdr:rowOff>
    </xdr:to>
    <xdr:pic>
      <xdr:nvPicPr>
        <xdr:cNvPr id="4" name="Picture 3"/>
        <xdr:cNvPicPr/>
      </xdr:nvPicPr>
      <xdr:blipFill>
        <a:blip r:embed="rId3" cstate="print"/>
        <a:srcRect/>
        <a:stretch>
          <a:fillRect/>
        </a:stretch>
      </xdr:blipFill>
      <xdr:spPr>
        <a:xfrm>
          <a:off x="504825" y="17367250"/>
          <a:ext cx="1299210" cy="6330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657225</xdr:colOff>
      <xdr:row>128</xdr:row>
      <xdr:rowOff>123825</xdr:rowOff>
    </xdr:from>
    <xdr:to>
      <xdr:col>0</xdr:col>
      <xdr:colOff>1545590</xdr:colOff>
      <xdr:row>134</xdr:row>
      <xdr:rowOff>98425</xdr:rowOff>
    </xdr:to>
    <xdr:pic>
      <xdr:nvPicPr>
        <xdr:cNvPr id="2" name="Picture 1"/>
        <xdr:cNvPicPr/>
      </xdr:nvPicPr>
      <xdr:blipFill>
        <a:blip r:embed="rId1"/>
        <a:srcRect/>
        <a:stretch>
          <a:fillRect/>
        </a:stretch>
      </xdr:blipFill>
      <xdr:spPr>
        <a:xfrm>
          <a:off x="657225" y="23117175"/>
          <a:ext cx="888365" cy="1041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130</xdr:row>
      <xdr:rowOff>152400</xdr:rowOff>
    </xdr:from>
    <xdr:to>
      <xdr:col>3</xdr:col>
      <xdr:colOff>678180</xdr:colOff>
      <xdr:row>134</xdr:row>
      <xdr:rowOff>6985</xdr:rowOff>
    </xdr:to>
    <xdr:pic>
      <xdr:nvPicPr>
        <xdr:cNvPr id="3" name="Picture 2"/>
        <xdr:cNvPicPr/>
      </xdr:nvPicPr>
      <xdr:blipFill>
        <a:blip r:embed="rId2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494" b="-23944"/>
        <a:stretch>
          <a:fillRect/>
        </a:stretch>
      </xdr:blipFill>
      <xdr:spPr>
        <a:xfrm>
          <a:off x="2915920" y="23488650"/>
          <a:ext cx="1976755" cy="578485"/>
        </a:xfrm>
        <a:prstGeom prst="rect">
          <a:avLst/>
        </a:prstGeom>
        <a:noFill/>
        <a:ln>
          <a:noFill/>
        </a:ln>
        <a:effectLst>
          <a:outerShdw blurRad="50800" dist="50800" dir="5400000" sx="1000" sy="1000" algn="ctr" rotWithShape="0">
            <a:srgbClr val="000000"/>
          </a:outerShdw>
          <a:softEdge rad="0"/>
        </a:effectLst>
      </xdr:spPr>
    </xdr:pic>
    <xdr:clientData/>
  </xdr:twoCellAnchor>
  <xdr:twoCellAnchor editAs="oneCell">
    <xdr:from>
      <xdr:col>4</xdr:col>
      <xdr:colOff>561975</xdr:colOff>
      <xdr:row>127</xdr:row>
      <xdr:rowOff>19050</xdr:rowOff>
    </xdr:from>
    <xdr:to>
      <xdr:col>6</xdr:col>
      <xdr:colOff>665480</xdr:colOff>
      <xdr:row>137</xdr:row>
      <xdr:rowOff>28575</xdr:rowOff>
    </xdr:to>
    <xdr:pic>
      <xdr:nvPicPr>
        <xdr:cNvPr id="4" name="Picture 3"/>
        <xdr:cNvPicPr/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05475" y="22821900"/>
          <a:ext cx="1984375" cy="17621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485775</xdr:colOff>
      <xdr:row>87</xdr:row>
      <xdr:rowOff>190500</xdr:rowOff>
    </xdr:from>
    <xdr:to>
      <xdr:col>6</xdr:col>
      <xdr:colOff>665480</xdr:colOff>
      <xdr:row>98</xdr:row>
      <xdr:rowOff>0</xdr:rowOff>
    </xdr:to>
    <xdr:pic>
      <xdr:nvPicPr>
        <xdr:cNvPr id="2" name="Picture 1"/>
        <xdr:cNvPicPr/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88330" y="15862300"/>
          <a:ext cx="1967865" cy="17792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323850</xdr:colOff>
      <xdr:row>91</xdr:row>
      <xdr:rowOff>161925</xdr:rowOff>
    </xdr:from>
    <xdr:to>
      <xdr:col>4</xdr:col>
      <xdr:colOff>40005</xdr:colOff>
      <xdr:row>94</xdr:row>
      <xdr:rowOff>168910</xdr:rowOff>
    </xdr:to>
    <xdr:pic>
      <xdr:nvPicPr>
        <xdr:cNvPr id="3" name="Picture 2"/>
        <xdr:cNvPicPr/>
      </xdr:nvPicPr>
      <xdr:blipFill>
        <a:blip r:embed="rId2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494" b="-23944"/>
        <a:stretch>
          <a:fillRect/>
        </a:stretch>
      </xdr:blipFill>
      <xdr:spPr>
        <a:xfrm>
          <a:off x="3110865" y="16576675"/>
          <a:ext cx="2131695" cy="578485"/>
        </a:xfrm>
        <a:prstGeom prst="rect">
          <a:avLst/>
        </a:prstGeom>
        <a:noFill/>
        <a:ln>
          <a:noFill/>
        </a:ln>
        <a:effectLst>
          <a:outerShdw blurRad="50800" dist="50800" dir="5400000" sx="1000" sy="1000" algn="ctr" rotWithShape="0">
            <a:srgbClr val="000000"/>
          </a:outerShdw>
          <a:softEdge rad="0"/>
        </a:effectLst>
      </xdr:spPr>
    </xdr:pic>
    <xdr:clientData/>
  </xdr:twoCellAnchor>
  <xdr:twoCellAnchor editAs="oneCell">
    <xdr:from>
      <xdr:col>0</xdr:col>
      <xdr:colOff>685800</xdr:colOff>
      <xdr:row>91</xdr:row>
      <xdr:rowOff>76200</xdr:rowOff>
    </xdr:from>
    <xdr:to>
      <xdr:col>0</xdr:col>
      <xdr:colOff>1423670</xdr:colOff>
      <xdr:row>96</xdr:row>
      <xdr:rowOff>36195</xdr:rowOff>
    </xdr:to>
    <xdr:pic>
      <xdr:nvPicPr>
        <xdr:cNvPr id="4" name="Picture 3"/>
        <xdr:cNvPicPr/>
      </xdr:nvPicPr>
      <xdr:blipFill>
        <a:blip r:embed="rId3" cstate="print"/>
        <a:srcRect/>
        <a:stretch>
          <a:fillRect/>
        </a:stretch>
      </xdr:blipFill>
      <xdr:spPr>
        <a:xfrm>
          <a:off x="685800" y="16490950"/>
          <a:ext cx="737870" cy="8820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265043</xdr:colOff>
      <xdr:row>134</xdr:row>
      <xdr:rowOff>124239</xdr:rowOff>
    </xdr:from>
    <xdr:to>
      <xdr:col>3</xdr:col>
      <xdr:colOff>711724</xdr:colOff>
      <xdr:row>137</xdr:row>
      <xdr:rowOff>147789</xdr:rowOff>
    </xdr:to>
    <xdr:pic>
      <xdr:nvPicPr>
        <xdr:cNvPr id="2" name="Picture 1"/>
        <xdr:cNvPicPr/>
      </xdr:nvPicPr>
      <xdr:blipFill>
        <a:blip r:embed="rId1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494" b="-23944"/>
        <a:stretch>
          <a:fillRect/>
        </a:stretch>
      </xdr:blipFill>
      <xdr:spPr>
        <a:xfrm>
          <a:off x="3051810" y="24098250"/>
          <a:ext cx="1967865" cy="575945"/>
        </a:xfrm>
        <a:prstGeom prst="rect">
          <a:avLst/>
        </a:prstGeom>
        <a:noFill/>
        <a:ln>
          <a:noFill/>
        </a:ln>
        <a:effectLst>
          <a:outerShdw blurRad="50800" dist="50800" dir="5400000" sx="1000" sy="1000" algn="ctr" rotWithShape="0">
            <a:srgbClr val="000000"/>
          </a:outerShdw>
          <a:softEdge rad="0"/>
        </a:effectLst>
      </xdr:spPr>
    </xdr:pic>
    <xdr:clientData/>
  </xdr:twoCellAnchor>
  <xdr:twoCellAnchor editAs="oneCell">
    <xdr:from>
      <xdr:col>4</xdr:col>
      <xdr:colOff>455544</xdr:colOff>
      <xdr:row>130</xdr:row>
      <xdr:rowOff>132523</xdr:rowOff>
    </xdr:from>
    <xdr:to>
      <xdr:col>6</xdr:col>
      <xdr:colOff>627795</xdr:colOff>
      <xdr:row>141</xdr:row>
      <xdr:rowOff>2900</xdr:rowOff>
    </xdr:to>
    <xdr:pic>
      <xdr:nvPicPr>
        <xdr:cNvPr id="3" name="Picture 2"/>
        <xdr:cNvPicPr/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57850" y="23420705"/>
          <a:ext cx="1960245" cy="17183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720587</xdr:colOff>
      <xdr:row>132</xdr:row>
      <xdr:rowOff>124239</xdr:rowOff>
    </xdr:from>
    <xdr:to>
      <xdr:col>0</xdr:col>
      <xdr:colOff>1608952</xdr:colOff>
      <xdr:row>138</xdr:row>
      <xdr:rowOff>124515</xdr:rowOff>
    </xdr:to>
    <xdr:pic>
      <xdr:nvPicPr>
        <xdr:cNvPr id="4" name="Picture 3"/>
        <xdr:cNvPicPr/>
      </xdr:nvPicPr>
      <xdr:blipFill>
        <a:blip r:embed="rId3"/>
        <a:srcRect/>
        <a:stretch>
          <a:fillRect/>
        </a:stretch>
      </xdr:blipFill>
      <xdr:spPr>
        <a:xfrm>
          <a:off x="720090" y="23774400"/>
          <a:ext cx="888365" cy="10293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238125</xdr:colOff>
      <xdr:row>80</xdr:row>
      <xdr:rowOff>171450</xdr:rowOff>
    </xdr:from>
    <xdr:to>
      <xdr:col>3</xdr:col>
      <xdr:colOff>706755</xdr:colOff>
      <xdr:row>84</xdr:row>
      <xdr:rowOff>16510</xdr:rowOff>
    </xdr:to>
    <xdr:pic>
      <xdr:nvPicPr>
        <xdr:cNvPr id="2" name="Picture 1"/>
        <xdr:cNvPicPr/>
      </xdr:nvPicPr>
      <xdr:blipFill>
        <a:blip r:embed="rId1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494" b="-23944"/>
        <a:stretch>
          <a:fillRect/>
        </a:stretch>
      </xdr:blipFill>
      <xdr:spPr>
        <a:xfrm>
          <a:off x="3025140" y="14243050"/>
          <a:ext cx="1966595" cy="568960"/>
        </a:xfrm>
        <a:prstGeom prst="rect">
          <a:avLst/>
        </a:prstGeom>
        <a:noFill/>
        <a:ln>
          <a:noFill/>
        </a:ln>
        <a:effectLst>
          <a:outerShdw blurRad="50800" dist="50800" dir="5400000" sx="1000" sy="1000" algn="ctr" rotWithShape="0">
            <a:srgbClr val="000000"/>
          </a:outerShdw>
          <a:softEdge rad="0"/>
        </a:effectLst>
      </xdr:spPr>
    </xdr:pic>
    <xdr:clientData/>
  </xdr:twoCellAnchor>
  <xdr:twoCellAnchor editAs="oneCell">
    <xdr:from>
      <xdr:col>4</xdr:col>
      <xdr:colOff>485775</xdr:colOff>
      <xdr:row>77</xdr:row>
      <xdr:rowOff>0</xdr:rowOff>
    </xdr:from>
    <xdr:to>
      <xdr:col>6</xdr:col>
      <xdr:colOff>617855</xdr:colOff>
      <xdr:row>87</xdr:row>
      <xdr:rowOff>9525</xdr:rowOff>
    </xdr:to>
    <xdr:pic>
      <xdr:nvPicPr>
        <xdr:cNvPr id="3" name="Picture 2"/>
        <xdr:cNvPicPr/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88330" y="13538200"/>
          <a:ext cx="1978660" cy="1762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590550</xdr:colOff>
      <xdr:row>81</xdr:row>
      <xdr:rowOff>66675</xdr:rowOff>
    </xdr:from>
    <xdr:to>
      <xdr:col>0</xdr:col>
      <xdr:colOff>1821053</xdr:colOff>
      <xdr:row>84</xdr:row>
      <xdr:rowOff>171450</xdr:rowOff>
    </xdr:to>
    <xdr:pic>
      <xdr:nvPicPr>
        <xdr:cNvPr id="4" name="Picture 3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14328775"/>
          <a:ext cx="1229995" cy="63817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266700</xdr:colOff>
      <xdr:row>45</xdr:row>
      <xdr:rowOff>95250</xdr:rowOff>
    </xdr:from>
    <xdr:to>
      <xdr:col>3</xdr:col>
      <xdr:colOff>706755</xdr:colOff>
      <xdr:row>49</xdr:row>
      <xdr:rowOff>26035</xdr:rowOff>
    </xdr:to>
    <xdr:pic>
      <xdr:nvPicPr>
        <xdr:cNvPr id="2" name="Picture 1"/>
        <xdr:cNvPicPr/>
      </xdr:nvPicPr>
      <xdr:blipFill>
        <a:blip r:embed="rId1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494" b="-23944"/>
        <a:stretch>
          <a:fillRect/>
        </a:stretch>
      </xdr:blipFill>
      <xdr:spPr>
        <a:xfrm>
          <a:off x="2914015" y="8235950"/>
          <a:ext cx="1972310" cy="540385"/>
        </a:xfrm>
        <a:prstGeom prst="rect">
          <a:avLst/>
        </a:prstGeom>
        <a:noFill/>
        <a:ln>
          <a:noFill/>
        </a:ln>
        <a:effectLst>
          <a:outerShdw blurRad="50800" dist="50800" dir="5400000" sx="1000" sy="1000" algn="ctr" rotWithShape="0">
            <a:srgbClr val="000000"/>
          </a:outerShdw>
          <a:softEdge rad="0"/>
        </a:effectLst>
      </xdr:spPr>
    </xdr:pic>
    <xdr:clientData/>
  </xdr:twoCellAnchor>
  <xdr:twoCellAnchor editAs="oneCell">
    <xdr:from>
      <xdr:col>4</xdr:col>
      <xdr:colOff>590551</xdr:colOff>
      <xdr:row>42</xdr:row>
      <xdr:rowOff>200025</xdr:rowOff>
    </xdr:from>
    <xdr:to>
      <xdr:col>6</xdr:col>
      <xdr:colOff>476251</xdr:colOff>
      <xdr:row>51</xdr:row>
      <xdr:rowOff>0</xdr:rowOff>
    </xdr:to>
    <xdr:pic>
      <xdr:nvPicPr>
        <xdr:cNvPr id="3" name="Picture 2"/>
        <xdr:cNvPicPr/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21985" y="7778750"/>
          <a:ext cx="1789430" cy="1352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666750</xdr:colOff>
      <xdr:row>45</xdr:row>
      <xdr:rowOff>95250</xdr:rowOff>
    </xdr:from>
    <xdr:to>
      <xdr:col>0</xdr:col>
      <xdr:colOff>1402715</xdr:colOff>
      <xdr:row>51</xdr:row>
      <xdr:rowOff>48895</xdr:rowOff>
    </xdr:to>
    <xdr:pic>
      <xdr:nvPicPr>
        <xdr:cNvPr id="4" name="Picture 3"/>
        <xdr:cNvPicPr/>
      </xdr:nvPicPr>
      <xdr:blipFill>
        <a:blip r:embed="rId3">
          <a:extLst>
            <a:ext uri="{BEBA8EAE-BF5A-486C-A8C5-ECC9F3942E4B}">
              <a14:imgProps xmlns:a14="http://schemas.microsoft.com/office/drawing/2010/main">
                <a14:imgLayer r:embed="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6750" y="8235950"/>
          <a:ext cx="735965" cy="9442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485775</xdr:colOff>
      <xdr:row>80</xdr:row>
      <xdr:rowOff>76200</xdr:rowOff>
    </xdr:from>
    <xdr:to>
      <xdr:col>6</xdr:col>
      <xdr:colOff>624205</xdr:colOff>
      <xdr:row>90</xdr:row>
      <xdr:rowOff>125095</xdr:rowOff>
    </xdr:to>
    <xdr:pic>
      <xdr:nvPicPr>
        <xdr:cNvPr id="2" name="Picture 1"/>
        <xdr:cNvPicPr/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88330" y="14395450"/>
          <a:ext cx="1926590" cy="16109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238125</xdr:colOff>
      <xdr:row>84</xdr:row>
      <xdr:rowOff>66675</xdr:rowOff>
    </xdr:from>
    <xdr:to>
      <xdr:col>3</xdr:col>
      <xdr:colOff>690245</xdr:colOff>
      <xdr:row>88</xdr:row>
      <xdr:rowOff>2540</xdr:rowOff>
    </xdr:to>
    <xdr:pic>
      <xdr:nvPicPr>
        <xdr:cNvPr id="3" name="Picture 2"/>
        <xdr:cNvPicPr/>
      </xdr:nvPicPr>
      <xdr:blipFill>
        <a:blip r:embed="rId2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494" b="-23944"/>
        <a:stretch>
          <a:fillRect/>
        </a:stretch>
      </xdr:blipFill>
      <xdr:spPr>
        <a:xfrm>
          <a:off x="3025140" y="14995525"/>
          <a:ext cx="1973580" cy="545465"/>
        </a:xfrm>
        <a:prstGeom prst="rect">
          <a:avLst/>
        </a:prstGeom>
        <a:noFill/>
        <a:ln>
          <a:noFill/>
        </a:ln>
        <a:effectLst>
          <a:outerShdw blurRad="50800" dist="50800" dir="5400000" sx="1000" sy="1000" algn="ctr" rotWithShape="0">
            <a:srgbClr val="000000"/>
          </a:outerShdw>
          <a:softEdge rad="0"/>
        </a:effectLst>
      </xdr:spPr>
    </xdr:pic>
    <xdr:clientData/>
  </xdr:twoCellAnchor>
  <xdr:twoCellAnchor editAs="oneCell">
    <xdr:from>
      <xdr:col>0</xdr:col>
      <xdr:colOff>695325</xdr:colOff>
      <xdr:row>84</xdr:row>
      <xdr:rowOff>104775</xdr:rowOff>
    </xdr:from>
    <xdr:to>
      <xdr:col>0</xdr:col>
      <xdr:colOff>1617980</xdr:colOff>
      <xdr:row>88</xdr:row>
      <xdr:rowOff>1270</xdr:rowOff>
    </xdr:to>
    <xdr:pic>
      <xdr:nvPicPr>
        <xdr:cNvPr id="4" name="Picture 3"/>
        <xdr:cNvPicPr/>
      </xdr:nvPicPr>
      <xdr:blipFill>
        <a:blip r:embed="rId3"/>
        <a:srcRect/>
        <a:stretch>
          <a:fillRect/>
        </a:stretch>
      </xdr:blipFill>
      <xdr:spPr>
        <a:xfrm>
          <a:off x="695325" y="15033625"/>
          <a:ext cx="922655" cy="5060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683559</xdr:colOff>
      <xdr:row>88</xdr:row>
      <xdr:rowOff>179293</xdr:rowOff>
    </xdr:from>
    <xdr:to>
      <xdr:col>0</xdr:col>
      <xdr:colOff>1419524</xdr:colOff>
      <xdr:row>94</xdr:row>
      <xdr:rowOff>61781</xdr:rowOff>
    </xdr:to>
    <xdr:pic>
      <xdr:nvPicPr>
        <xdr:cNvPr id="2" name="Picture 1"/>
        <xdr:cNvPicPr/>
      </xdr:nvPicPr>
      <xdr:blipFill>
        <a:blip r:embed="rId1">
          <a:extLst>
            <a:ext uri="{BEBA8EAE-BF5A-486C-A8C5-ECC9F3942E4B}">
              <a14:imgProps xmlns:a14="http://schemas.microsoft.com/office/drawing/2010/main">
                <a14:imgLayer r:embed="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83260" y="16168370"/>
          <a:ext cx="735965" cy="987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212912</xdr:colOff>
      <xdr:row>88</xdr:row>
      <xdr:rowOff>168088</xdr:rowOff>
    </xdr:from>
    <xdr:to>
      <xdr:col>3</xdr:col>
      <xdr:colOff>700032</xdr:colOff>
      <xdr:row>91</xdr:row>
      <xdr:rowOff>175073</xdr:rowOff>
    </xdr:to>
    <xdr:pic>
      <xdr:nvPicPr>
        <xdr:cNvPr id="3" name="Picture 2"/>
        <xdr:cNvPicPr/>
      </xdr:nvPicPr>
      <xdr:blipFill>
        <a:blip r:embed="rId2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494" b="-23944"/>
        <a:stretch>
          <a:fillRect/>
        </a:stretch>
      </xdr:blipFill>
      <xdr:spPr>
        <a:xfrm>
          <a:off x="2999740" y="16156940"/>
          <a:ext cx="1973580" cy="578485"/>
        </a:xfrm>
        <a:prstGeom prst="rect">
          <a:avLst/>
        </a:prstGeom>
        <a:noFill/>
        <a:ln>
          <a:noFill/>
        </a:ln>
        <a:effectLst>
          <a:outerShdw blurRad="50800" dist="50800" dir="5400000" sx="1000" sy="1000" algn="ctr" rotWithShape="0">
            <a:srgbClr val="000000"/>
          </a:outerShdw>
          <a:softEdge rad="0"/>
        </a:effectLst>
      </xdr:spPr>
    </xdr:pic>
    <xdr:clientData/>
  </xdr:twoCellAnchor>
  <xdr:twoCellAnchor editAs="oneCell">
    <xdr:from>
      <xdr:col>4</xdr:col>
      <xdr:colOff>504264</xdr:colOff>
      <xdr:row>86</xdr:row>
      <xdr:rowOff>123265</xdr:rowOff>
    </xdr:from>
    <xdr:to>
      <xdr:col>6</xdr:col>
      <xdr:colOff>439270</xdr:colOff>
      <xdr:row>94</xdr:row>
      <xdr:rowOff>66675</xdr:rowOff>
    </xdr:to>
    <xdr:pic>
      <xdr:nvPicPr>
        <xdr:cNvPr id="4" name="Picture 3"/>
        <xdr:cNvPicPr/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71820" y="15769590"/>
          <a:ext cx="1780540" cy="13912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723900</xdr:colOff>
      <xdr:row>88</xdr:row>
      <xdr:rowOff>171450</xdr:rowOff>
    </xdr:from>
    <xdr:to>
      <xdr:col>0</xdr:col>
      <xdr:colOff>1459865</xdr:colOff>
      <xdr:row>94</xdr:row>
      <xdr:rowOff>48895</xdr:rowOff>
    </xdr:to>
    <xdr:pic>
      <xdr:nvPicPr>
        <xdr:cNvPr id="2" name="Picture 1"/>
        <xdr:cNvPicPr/>
      </xdr:nvPicPr>
      <xdr:blipFill>
        <a:blip r:embed="rId1">
          <a:extLst>
            <a:ext uri="{BEBA8EAE-BF5A-486C-A8C5-ECC9F3942E4B}">
              <a14:imgProps xmlns:a14="http://schemas.microsoft.com/office/drawing/2010/main">
                <a14:imgLayer r:embed="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3900" y="16160750"/>
          <a:ext cx="735965" cy="9823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209550</xdr:colOff>
      <xdr:row>89</xdr:row>
      <xdr:rowOff>0</xdr:rowOff>
    </xdr:from>
    <xdr:to>
      <xdr:col>3</xdr:col>
      <xdr:colOff>687705</xdr:colOff>
      <xdr:row>92</xdr:row>
      <xdr:rowOff>6985</xdr:rowOff>
    </xdr:to>
    <xdr:pic>
      <xdr:nvPicPr>
        <xdr:cNvPr id="3" name="Picture 2"/>
        <xdr:cNvPicPr/>
      </xdr:nvPicPr>
      <xdr:blipFill>
        <a:blip r:embed="rId2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494" b="-23944"/>
        <a:stretch>
          <a:fillRect/>
        </a:stretch>
      </xdr:blipFill>
      <xdr:spPr>
        <a:xfrm>
          <a:off x="2996565" y="16179800"/>
          <a:ext cx="1964690" cy="578485"/>
        </a:xfrm>
        <a:prstGeom prst="rect">
          <a:avLst/>
        </a:prstGeom>
        <a:noFill/>
        <a:ln>
          <a:noFill/>
        </a:ln>
        <a:effectLst>
          <a:outerShdw blurRad="50800" dist="50800" dir="5400000" sx="1000" sy="1000" algn="ctr" rotWithShape="0">
            <a:srgbClr val="000000"/>
          </a:outerShdw>
          <a:softEdge rad="0"/>
        </a:effectLst>
      </xdr:spPr>
    </xdr:pic>
    <xdr:clientData/>
  </xdr:twoCellAnchor>
  <xdr:twoCellAnchor editAs="oneCell">
    <xdr:from>
      <xdr:col>4</xdr:col>
      <xdr:colOff>533400</xdr:colOff>
      <xdr:row>86</xdr:row>
      <xdr:rowOff>104775</xdr:rowOff>
    </xdr:from>
    <xdr:to>
      <xdr:col>6</xdr:col>
      <xdr:colOff>514350</xdr:colOff>
      <xdr:row>94</xdr:row>
      <xdr:rowOff>38100</xdr:rowOff>
    </xdr:to>
    <xdr:pic>
      <xdr:nvPicPr>
        <xdr:cNvPr id="4" name="Picture 3"/>
        <xdr:cNvPicPr/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01030" y="15751175"/>
          <a:ext cx="1769110" cy="13811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800100</xdr:colOff>
      <xdr:row>87</xdr:row>
      <xdr:rowOff>180975</xdr:rowOff>
    </xdr:from>
    <xdr:to>
      <xdr:col>0</xdr:col>
      <xdr:colOff>1536065</xdr:colOff>
      <xdr:row>93</xdr:row>
      <xdr:rowOff>58420</xdr:rowOff>
    </xdr:to>
    <xdr:pic>
      <xdr:nvPicPr>
        <xdr:cNvPr id="2" name="Picture 1"/>
        <xdr:cNvPicPr/>
      </xdr:nvPicPr>
      <xdr:blipFill>
        <a:blip r:embed="rId1">
          <a:extLst>
            <a:ext uri="{BEBA8EAE-BF5A-486C-A8C5-ECC9F3942E4B}">
              <a14:imgProps xmlns:a14="http://schemas.microsoft.com/office/drawing/2010/main">
                <a14:imgLayer r:embed="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0100" y="15979775"/>
          <a:ext cx="735965" cy="9823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209550</xdr:colOff>
      <xdr:row>88</xdr:row>
      <xdr:rowOff>9525</xdr:rowOff>
    </xdr:from>
    <xdr:to>
      <xdr:col>3</xdr:col>
      <xdr:colOff>687705</xdr:colOff>
      <xdr:row>91</xdr:row>
      <xdr:rowOff>16510</xdr:rowOff>
    </xdr:to>
    <xdr:pic>
      <xdr:nvPicPr>
        <xdr:cNvPr id="3" name="Picture 2"/>
        <xdr:cNvPicPr/>
      </xdr:nvPicPr>
      <xdr:blipFill>
        <a:blip r:embed="rId2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494" b="-23944"/>
        <a:stretch>
          <a:fillRect/>
        </a:stretch>
      </xdr:blipFill>
      <xdr:spPr>
        <a:xfrm>
          <a:off x="2996565" y="15998825"/>
          <a:ext cx="1964690" cy="578485"/>
        </a:xfrm>
        <a:prstGeom prst="rect">
          <a:avLst/>
        </a:prstGeom>
        <a:noFill/>
        <a:ln>
          <a:noFill/>
        </a:ln>
        <a:effectLst>
          <a:outerShdw blurRad="50800" dist="50800" dir="5400000" sx="1000" sy="1000" algn="ctr" rotWithShape="0">
            <a:srgbClr val="000000"/>
          </a:outerShdw>
          <a:softEdge rad="0"/>
        </a:effectLst>
      </xdr:spPr>
    </xdr:pic>
    <xdr:clientData/>
  </xdr:twoCellAnchor>
  <xdr:twoCellAnchor editAs="oneCell">
    <xdr:from>
      <xdr:col>4</xdr:col>
      <xdr:colOff>542925</xdr:colOff>
      <xdr:row>85</xdr:row>
      <xdr:rowOff>95250</xdr:rowOff>
    </xdr:from>
    <xdr:to>
      <xdr:col>6</xdr:col>
      <xdr:colOff>523875</xdr:colOff>
      <xdr:row>93</xdr:row>
      <xdr:rowOff>28575</xdr:rowOff>
    </xdr:to>
    <xdr:pic>
      <xdr:nvPicPr>
        <xdr:cNvPr id="4" name="Picture 3"/>
        <xdr:cNvPicPr/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10555" y="15551150"/>
          <a:ext cx="1769110" cy="13811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685800</xdr:colOff>
      <xdr:row>88</xdr:row>
      <xdr:rowOff>0</xdr:rowOff>
    </xdr:from>
    <xdr:to>
      <xdr:col>0</xdr:col>
      <xdr:colOff>1421765</xdr:colOff>
      <xdr:row>93</xdr:row>
      <xdr:rowOff>67945</xdr:rowOff>
    </xdr:to>
    <xdr:pic>
      <xdr:nvPicPr>
        <xdr:cNvPr id="2" name="Picture 1"/>
        <xdr:cNvPicPr/>
      </xdr:nvPicPr>
      <xdr:blipFill>
        <a:blip r:embed="rId1">
          <a:extLst>
            <a:ext uri="{BEBA8EAE-BF5A-486C-A8C5-ECC9F3942E4B}">
              <a14:imgProps xmlns:a14="http://schemas.microsoft.com/office/drawing/2010/main">
                <a14:imgLayer r:embed="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85800" y="15894050"/>
          <a:ext cx="735965" cy="9823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238125</xdr:colOff>
      <xdr:row>88</xdr:row>
      <xdr:rowOff>0</xdr:rowOff>
    </xdr:from>
    <xdr:to>
      <xdr:col>3</xdr:col>
      <xdr:colOff>716280</xdr:colOff>
      <xdr:row>91</xdr:row>
      <xdr:rowOff>6985</xdr:rowOff>
    </xdr:to>
    <xdr:pic>
      <xdr:nvPicPr>
        <xdr:cNvPr id="3" name="Picture 2"/>
        <xdr:cNvPicPr/>
      </xdr:nvPicPr>
      <xdr:blipFill>
        <a:blip r:embed="rId2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494" b="-23944"/>
        <a:stretch>
          <a:fillRect/>
        </a:stretch>
      </xdr:blipFill>
      <xdr:spPr>
        <a:xfrm>
          <a:off x="3025140" y="15894050"/>
          <a:ext cx="1964690" cy="578485"/>
        </a:xfrm>
        <a:prstGeom prst="rect">
          <a:avLst/>
        </a:prstGeom>
        <a:noFill/>
        <a:ln>
          <a:noFill/>
        </a:ln>
        <a:effectLst>
          <a:outerShdw blurRad="50800" dist="50800" dir="5400000" sx="1000" sy="1000" algn="ctr" rotWithShape="0">
            <a:srgbClr val="000000"/>
          </a:outerShdw>
          <a:softEdge rad="0"/>
        </a:effectLst>
      </xdr:spPr>
    </xdr:pic>
    <xdr:clientData/>
  </xdr:twoCellAnchor>
  <xdr:twoCellAnchor editAs="oneCell">
    <xdr:from>
      <xdr:col>4</xdr:col>
      <xdr:colOff>561975</xdr:colOff>
      <xdr:row>85</xdr:row>
      <xdr:rowOff>104775</xdr:rowOff>
    </xdr:from>
    <xdr:to>
      <xdr:col>6</xdr:col>
      <xdr:colOff>542925</xdr:colOff>
      <xdr:row>93</xdr:row>
      <xdr:rowOff>38100</xdr:rowOff>
    </xdr:to>
    <xdr:pic>
      <xdr:nvPicPr>
        <xdr:cNvPr id="4" name="Picture 3"/>
        <xdr:cNvPicPr/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29605" y="15465425"/>
          <a:ext cx="1769110" cy="13811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790575</xdr:colOff>
      <xdr:row>84</xdr:row>
      <xdr:rowOff>0</xdr:rowOff>
    </xdr:from>
    <xdr:to>
      <xdr:col>0</xdr:col>
      <xdr:colOff>1526540</xdr:colOff>
      <xdr:row>89</xdr:row>
      <xdr:rowOff>67945</xdr:rowOff>
    </xdr:to>
    <xdr:pic>
      <xdr:nvPicPr>
        <xdr:cNvPr id="2" name="Picture 1"/>
        <xdr:cNvPicPr/>
      </xdr:nvPicPr>
      <xdr:blipFill>
        <a:blip r:embed="rId1">
          <a:extLst>
            <a:ext uri="{BEBA8EAE-BF5A-486C-A8C5-ECC9F3942E4B}">
              <a14:imgProps xmlns:a14="http://schemas.microsoft.com/office/drawing/2010/main">
                <a14:imgLayer r:embed="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0575" y="15122525"/>
          <a:ext cx="735965" cy="9823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228600</xdr:colOff>
      <xdr:row>84</xdr:row>
      <xdr:rowOff>0</xdr:rowOff>
    </xdr:from>
    <xdr:to>
      <xdr:col>3</xdr:col>
      <xdr:colOff>706755</xdr:colOff>
      <xdr:row>87</xdr:row>
      <xdr:rowOff>6985</xdr:rowOff>
    </xdr:to>
    <xdr:pic>
      <xdr:nvPicPr>
        <xdr:cNvPr id="3" name="Picture 2"/>
        <xdr:cNvPicPr/>
      </xdr:nvPicPr>
      <xdr:blipFill>
        <a:blip r:embed="rId2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494" b="-23944"/>
        <a:stretch>
          <a:fillRect/>
        </a:stretch>
      </xdr:blipFill>
      <xdr:spPr>
        <a:xfrm>
          <a:off x="3015615" y="15122525"/>
          <a:ext cx="1964690" cy="578485"/>
        </a:xfrm>
        <a:prstGeom prst="rect">
          <a:avLst/>
        </a:prstGeom>
        <a:noFill/>
        <a:ln>
          <a:noFill/>
        </a:ln>
        <a:effectLst>
          <a:outerShdw blurRad="50800" dist="50800" dir="5400000" sx="1000" sy="1000" algn="ctr" rotWithShape="0">
            <a:srgbClr val="000000"/>
          </a:outerShdw>
          <a:softEdge rad="0"/>
        </a:effectLst>
      </xdr:spPr>
    </xdr:pic>
    <xdr:clientData/>
  </xdr:twoCellAnchor>
  <xdr:twoCellAnchor editAs="oneCell">
    <xdr:from>
      <xdr:col>4</xdr:col>
      <xdr:colOff>552450</xdr:colOff>
      <xdr:row>81</xdr:row>
      <xdr:rowOff>104775</xdr:rowOff>
    </xdr:from>
    <xdr:to>
      <xdr:col>6</xdr:col>
      <xdr:colOff>533400</xdr:colOff>
      <xdr:row>89</xdr:row>
      <xdr:rowOff>38100</xdr:rowOff>
    </xdr:to>
    <xdr:pic>
      <xdr:nvPicPr>
        <xdr:cNvPr id="4" name="Picture 3"/>
        <xdr:cNvPicPr/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20080" y="14693900"/>
          <a:ext cx="1769110" cy="13811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781050</xdr:colOff>
      <xdr:row>87</xdr:row>
      <xdr:rowOff>19050</xdr:rowOff>
    </xdr:from>
    <xdr:to>
      <xdr:col>0</xdr:col>
      <xdr:colOff>1517015</xdr:colOff>
      <xdr:row>92</xdr:row>
      <xdr:rowOff>86995</xdr:rowOff>
    </xdr:to>
    <xdr:pic>
      <xdr:nvPicPr>
        <xdr:cNvPr id="2" name="Picture 1"/>
        <xdr:cNvPicPr/>
      </xdr:nvPicPr>
      <xdr:blipFill>
        <a:blip r:embed="rId1">
          <a:extLst>
            <a:ext uri="{BEBA8EAE-BF5A-486C-A8C5-ECC9F3942E4B}">
              <a14:imgProps xmlns:a14="http://schemas.microsoft.com/office/drawing/2010/main">
                <a14:imgLayer r:embed="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81050" y="15827375"/>
          <a:ext cx="735965" cy="9823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247650</xdr:colOff>
      <xdr:row>87</xdr:row>
      <xdr:rowOff>0</xdr:rowOff>
    </xdr:from>
    <xdr:to>
      <xdr:col>3</xdr:col>
      <xdr:colOff>725805</xdr:colOff>
      <xdr:row>90</xdr:row>
      <xdr:rowOff>6985</xdr:rowOff>
    </xdr:to>
    <xdr:pic>
      <xdr:nvPicPr>
        <xdr:cNvPr id="3" name="Picture 2"/>
        <xdr:cNvPicPr/>
      </xdr:nvPicPr>
      <xdr:blipFill>
        <a:blip r:embed="rId2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494" b="-23944"/>
        <a:stretch>
          <a:fillRect/>
        </a:stretch>
      </xdr:blipFill>
      <xdr:spPr>
        <a:xfrm>
          <a:off x="3034665" y="15808325"/>
          <a:ext cx="1964690" cy="578485"/>
        </a:xfrm>
        <a:prstGeom prst="rect">
          <a:avLst/>
        </a:prstGeom>
        <a:noFill/>
        <a:ln>
          <a:noFill/>
        </a:ln>
        <a:effectLst>
          <a:outerShdw blurRad="50800" dist="50800" dir="5400000" sx="1000" sy="1000" algn="ctr" rotWithShape="0">
            <a:srgbClr val="000000"/>
          </a:outerShdw>
          <a:softEdge rad="0"/>
        </a:effectLst>
      </xdr:spPr>
    </xdr:pic>
    <xdr:clientData/>
  </xdr:twoCellAnchor>
  <xdr:twoCellAnchor editAs="oneCell">
    <xdr:from>
      <xdr:col>4</xdr:col>
      <xdr:colOff>533400</xdr:colOff>
      <xdr:row>84</xdr:row>
      <xdr:rowOff>95250</xdr:rowOff>
    </xdr:from>
    <xdr:to>
      <xdr:col>6</xdr:col>
      <xdr:colOff>514350</xdr:colOff>
      <xdr:row>92</xdr:row>
      <xdr:rowOff>28575</xdr:rowOff>
    </xdr:to>
    <xdr:pic>
      <xdr:nvPicPr>
        <xdr:cNvPr id="4" name="Picture 3"/>
        <xdr:cNvPicPr/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01030" y="15370175"/>
          <a:ext cx="1769110" cy="13811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790575</xdr:colOff>
      <xdr:row>85</xdr:row>
      <xdr:rowOff>152400</xdr:rowOff>
    </xdr:from>
    <xdr:to>
      <xdr:col>0</xdr:col>
      <xdr:colOff>1526540</xdr:colOff>
      <xdr:row>91</xdr:row>
      <xdr:rowOff>29845</xdr:rowOff>
    </xdr:to>
    <xdr:pic>
      <xdr:nvPicPr>
        <xdr:cNvPr id="2" name="Picture 1"/>
        <xdr:cNvPicPr/>
      </xdr:nvPicPr>
      <xdr:blipFill>
        <a:blip r:embed="rId1">
          <a:extLst>
            <a:ext uri="{BEBA8EAE-BF5A-486C-A8C5-ECC9F3942E4B}">
              <a14:imgProps xmlns:a14="http://schemas.microsoft.com/office/drawing/2010/main">
                <a14:imgLayer r:embed="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0575" y="15560675"/>
          <a:ext cx="735965" cy="9823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219075</xdr:colOff>
      <xdr:row>85</xdr:row>
      <xdr:rowOff>171450</xdr:rowOff>
    </xdr:from>
    <xdr:to>
      <xdr:col>3</xdr:col>
      <xdr:colOff>668655</xdr:colOff>
      <xdr:row>88</xdr:row>
      <xdr:rowOff>178435</xdr:rowOff>
    </xdr:to>
    <xdr:pic>
      <xdr:nvPicPr>
        <xdr:cNvPr id="3" name="Picture 2"/>
        <xdr:cNvPicPr/>
      </xdr:nvPicPr>
      <xdr:blipFill>
        <a:blip r:embed="rId2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494" b="-23944"/>
        <a:stretch>
          <a:fillRect/>
        </a:stretch>
      </xdr:blipFill>
      <xdr:spPr>
        <a:xfrm>
          <a:off x="3006090" y="15579725"/>
          <a:ext cx="1971040" cy="578485"/>
        </a:xfrm>
        <a:prstGeom prst="rect">
          <a:avLst/>
        </a:prstGeom>
        <a:noFill/>
        <a:ln>
          <a:noFill/>
        </a:ln>
        <a:effectLst>
          <a:outerShdw blurRad="50800" dist="50800" dir="5400000" sx="1000" sy="1000" algn="ctr" rotWithShape="0">
            <a:srgbClr val="000000"/>
          </a:outerShdw>
          <a:softEdge rad="0"/>
        </a:effectLst>
      </xdr:spPr>
    </xdr:pic>
    <xdr:clientData/>
  </xdr:twoCellAnchor>
  <xdr:twoCellAnchor editAs="oneCell">
    <xdr:from>
      <xdr:col>4</xdr:col>
      <xdr:colOff>552450</xdr:colOff>
      <xdr:row>83</xdr:row>
      <xdr:rowOff>114300</xdr:rowOff>
    </xdr:from>
    <xdr:to>
      <xdr:col>6</xdr:col>
      <xdr:colOff>476250</xdr:colOff>
      <xdr:row>91</xdr:row>
      <xdr:rowOff>47625</xdr:rowOff>
    </xdr:to>
    <xdr:pic>
      <xdr:nvPicPr>
        <xdr:cNvPr id="4" name="Picture 3"/>
        <xdr:cNvPicPr/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89930" y="15179675"/>
          <a:ext cx="1781810" cy="13811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819150</xdr:colOff>
      <xdr:row>42</xdr:row>
      <xdr:rowOff>47625</xdr:rowOff>
    </xdr:from>
    <xdr:to>
      <xdr:col>0</xdr:col>
      <xdr:colOff>1555115</xdr:colOff>
      <xdr:row>47</xdr:row>
      <xdr:rowOff>115570</xdr:rowOff>
    </xdr:to>
    <xdr:pic>
      <xdr:nvPicPr>
        <xdr:cNvPr id="2" name="Picture 1"/>
        <xdr:cNvPicPr/>
      </xdr:nvPicPr>
      <xdr:blipFill>
        <a:blip r:embed="rId1">
          <a:extLst>
            <a:ext uri="{BEBA8EAE-BF5A-486C-A8C5-ECC9F3942E4B}">
              <a14:imgProps xmlns:a14="http://schemas.microsoft.com/office/drawing/2010/main">
                <a14:imgLayer r:embed="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150" y="7648575"/>
          <a:ext cx="735965" cy="9823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257175</xdr:colOff>
      <xdr:row>42</xdr:row>
      <xdr:rowOff>0</xdr:rowOff>
    </xdr:from>
    <xdr:to>
      <xdr:col>3</xdr:col>
      <xdr:colOff>716280</xdr:colOff>
      <xdr:row>45</xdr:row>
      <xdr:rowOff>6985</xdr:rowOff>
    </xdr:to>
    <xdr:pic>
      <xdr:nvPicPr>
        <xdr:cNvPr id="3" name="Picture 2"/>
        <xdr:cNvPicPr/>
      </xdr:nvPicPr>
      <xdr:blipFill>
        <a:blip r:embed="rId2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494" b="-23944"/>
        <a:stretch>
          <a:fillRect/>
        </a:stretch>
      </xdr:blipFill>
      <xdr:spPr>
        <a:xfrm>
          <a:off x="3044190" y="7600950"/>
          <a:ext cx="1968500" cy="578485"/>
        </a:xfrm>
        <a:prstGeom prst="rect">
          <a:avLst/>
        </a:prstGeom>
        <a:noFill/>
        <a:ln>
          <a:noFill/>
        </a:ln>
        <a:effectLst>
          <a:outerShdw blurRad="50800" dist="50800" dir="5400000" sx="1000" sy="1000" algn="ctr" rotWithShape="0">
            <a:srgbClr val="000000"/>
          </a:outerShdw>
          <a:softEdge rad="0"/>
        </a:effectLst>
      </xdr:spPr>
    </xdr:pic>
    <xdr:clientData/>
  </xdr:twoCellAnchor>
  <xdr:twoCellAnchor editAs="oneCell">
    <xdr:from>
      <xdr:col>4</xdr:col>
      <xdr:colOff>571500</xdr:colOff>
      <xdr:row>39</xdr:row>
      <xdr:rowOff>114300</xdr:rowOff>
    </xdr:from>
    <xdr:to>
      <xdr:col>6</xdr:col>
      <xdr:colOff>495300</xdr:colOff>
      <xdr:row>47</xdr:row>
      <xdr:rowOff>47625</xdr:rowOff>
    </xdr:to>
    <xdr:pic>
      <xdr:nvPicPr>
        <xdr:cNvPr id="4" name="Picture 3"/>
        <xdr:cNvPicPr/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96915" y="7181850"/>
          <a:ext cx="1781810" cy="13811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1533525</xdr:colOff>
      <xdr:row>342</xdr:row>
      <xdr:rowOff>180975</xdr:rowOff>
    </xdr:from>
    <xdr:to>
      <xdr:col>3</xdr:col>
      <xdr:colOff>678180</xdr:colOff>
      <xdr:row>346</xdr:row>
      <xdr:rowOff>6985</xdr:rowOff>
    </xdr:to>
    <xdr:pic>
      <xdr:nvPicPr>
        <xdr:cNvPr id="2" name="Picture 1"/>
        <xdr:cNvPicPr/>
      </xdr:nvPicPr>
      <xdr:blipFill>
        <a:blip r:embed="rId1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494" b="-23944"/>
        <a:stretch>
          <a:fillRect/>
        </a:stretch>
      </xdr:blipFill>
      <xdr:spPr>
        <a:xfrm>
          <a:off x="2799080" y="59943365"/>
          <a:ext cx="2256790" cy="532130"/>
        </a:xfrm>
        <a:prstGeom prst="rect">
          <a:avLst/>
        </a:prstGeom>
        <a:noFill/>
        <a:ln>
          <a:noFill/>
        </a:ln>
        <a:effectLst>
          <a:outerShdw blurRad="50800" dist="50800" dir="5400000" sx="1000" sy="1000" algn="ctr" rotWithShape="0">
            <a:srgbClr val="000000"/>
          </a:outerShdw>
          <a:softEdge rad="0"/>
        </a:effectLst>
      </xdr:spPr>
    </xdr:pic>
    <xdr:clientData/>
  </xdr:twoCellAnchor>
  <xdr:twoCellAnchor editAs="oneCell">
    <xdr:from>
      <xdr:col>4</xdr:col>
      <xdr:colOff>523875</xdr:colOff>
      <xdr:row>339</xdr:row>
      <xdr:rowOff>38100</xdr:rowOff>
    </xdr:from>
    <xdr:to>
      <xdr:col>7</xdr:col>
      <xdr:colOff>617855</xdr:colOff>
      <xdr:row>348</xdr:row>
      <xdr:rowOff>152400</xdr:rowOff>
    </xdr:to>
    <xdr:pic>
      <xdr:nvPicPr>
        <xdr:cNvPr id="3" name="Picture 2"/>
        <xdr:cNvPicPr/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2000" y="59284870"/>
          <a:ext cx="1986280" cy="16802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333375</xdr:colOff>
      <xdr:row>342</xdr:row>
      <xdr:rowOff>76200</xdr:rowOff>
    </xdr:from>
    <xdr:to>
      <xdr:col>2</xdr:col>
      <xdr:colOff>450850</xdr:colOff>
      <xdr:row>346</xdr:row>
      <xdr:rowOff>93980</xdr:rowOff>
    </xdr:to>
    <xdr:pic>
      <xdr:nvPicPr>
        <xdr:cNvPr id="4" name="Picture 3"/>
        <xdr:cNvPicPr>
          <a:picLocks noChangeAspect="1"/>
        </xdr:cNvPicPr>
      </xdr:nvPicPr>
      <xdr:blipFill>
        <a:blip r:embed="rId3">
          <a:extLst>
            <a:ext uri="{BEBA8EAE-BF5A-486C-A8C5-ECC9F3942E4B}">
              <a14:imgProps xmlns:a14="http://schemas.microsoft.com/office/drawing/2010/main">
                <a14:imgLayer r:embed="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33375" y="59838590"/>
          <a:ext cx="138303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705972</xdr:colOff>
      <xdr:row>76</xdr:row>
      <xdr:rowOff>11206</xdr:rowOff>
    </xdr:from>
    <xdr:to>
      <xdr:col>0</xdr:col>
      <xdr:colOff>1882590</xdr:colOff>
      <xdr:row>84</xdr:row>
      <xdr:rowOff>52107</xdr:rowOff>
    </xdr:to>
    <xdr:pic>
      <xdr:nvPicPr>
        <xdr:cNvPr id="2" name="Picture 1"/>
        <xdr:cNvPicPr/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05485" y="12630150"/>
          <a:ext cx="1176655" cy="1289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201706</xdr:colOff>
      <xdr:row>70</xdr:row>
      <xdr:rowOff>33618</xdr:rowOff>
    </xdr:from>
    <xdr:to>
      <xdr:col>3</xdr:col>
      <xdr:colOff>845708</xdr:colOff>
      <xdr:row>73</xdr:row>
      <xdr:rowOff>141456</xdr:rowOff>
    </xdr:to>
    <xdr:pic>
      <xdr:nvPicPr>
        <xdr:cNvPr id="3" name="Picture 2"/>
        <xdr:cNvPicPr/>
      </xdr:nvPicPr>
      <xdr:blipFill>
        <a:blip r:embed="rId2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494" b="-23944"/>
        <a:stretch>
          <a:fillRect/>
        </a:stretch>
      </xdr:blipFill>
      <xdr:spPr>
        <a:xfrm>
          <a:off x="3498850" y="11737975"/>
          <a:ext cx="1920875" cy="565150"/>
        </a:xfrm>
        <a:prstGeom prst="rect">
          <a:avLst/>
        </a:prstGeom>
        <a:noFill/>
        <a:ln>
          <a:noFill/>
        </a:ln>
        <a:effectLst>
          <a:outerShdw blurRad="50800" dist="50800" dir="5400000" sx="1000" sy="1000" algn="ctr" rotWithShape="0">
            <a:srgbClr val="000000"/>
          </a:outerShdw>
          <a:softEdge rad="0"/>
        </a:effectLst>
      </xdr:spPr>
    </xdr:pic>
    <xdr:clientData/>
  </xdr:twoCellAnchor>
  <xdr:twoCellAnchor editAs="oneCell">
    <xdr:from>
      <xdr:col>0</xdr:col>
      <xdr:colOff>762000</xdr:colOff>
      <xdr:row>71</xdr:row>
      <xdr:rowOff>33618</xdr:rowOff>
    </xdr:from>
    <xdr:to>
      <xdr:col>0</xdr:col>
      <xdr:colOff>1600835</xdr:colOff>
      <xdr:row>75</xdr:row>
      <xdr:rowOff>3661</xdr:rowOff>
    </xdr:to>
    <xdr:pic>
      <xdr:nvPicPr>
        <xdr:cNvPr id="4" name="Picture 3"/>
        <xdr:cNvPicPr/>
      </xdr:nvPicPr>
      <xdr:blipFill>
        <a:blip r:embed="rId3" cstate="print"/>
        <a:srcRect/>
        <a:stretch>
          <a:fillRect/>
        </a:stretch>
      </xdr:blipFill>
      <xdr:spPr>
        <a:xfrm>
          <a:off x="762000" y="11890375"/>
          <a:ext cx="838835" cy="5797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381000</xdr:colOff>
      <xdr:row>70</xdr:row>
      <xdr:rowOff>112059</xdr:rowOff>
    </xdr:from>
    <xdr:to>
      <xdr:col>5</xdr:col>
      <xdr:colOff>438225</xdr:colOff>
      <xdr:row>74</xdr:row>
      <xdr:rowOff>88415</xdr:rowOff>
    </xdr:to>
    <xdr:pic>
      <xdr:nvPicPr>
        <xdr:cNvPr id="5" name="Picture 4"/>
        <xdr:cNvPicPr/>
      </xdr:nvPicPr>
      <xdr:blipFill>
        <a:blip r:embed="rId4" cstate="print"/>
        <a:srcRect/>
        <a:stretch>
          <a:fillRect/>
        </a:stretch>
      </xdr:blipFill>
      <xdr:spPr>
        <a:xfrm>
          <a:off x="6221095" y="11816715"/>
          <a:ext cx="1299845" cy="586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336175</xdr:colOff>
      <xdr:row>70</xdr:row>
      <xdr:rowOff>56030</xdr:rowOff>
    </xdr:from>
    <xdr:to>
      <xdr:col>7</xdr:col>
      <xdr:colOff>713215</xdr:colOff>
      <xdr:row>74</xdr:row>
      <xdr:rowOff>37466</xdr:rowOff>
    </xdr:to>
    <xdr:pic>
      <xdr:nvPicPr>
        <xdr:cNvPr id="6" name="Picture 5"/>
        <xdr:cNvPicPr/>
      </xdr:nvPicPr>
      <xdr:blipFill>
        <a:blip r:embed="rId5" cstate="print"/>
        <a:srcRect/>
        <a:stretch>
          <a:fillRect/>
        </a:stretch>
      </xdr:blipFill>
      <xdr:spPr>
        <a:xfrm>
          <a:off x="8661400" y="11760835"/>
          <a:ext cx="1607820" cy="5911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581025</xdr:colOff>
      <xdr:row>95</xdr:row>
      <xdr:rowOff>142875</xdr:rowOff>
    </xdr:from>
    <xdr:to>
      <xdr:col>0</xdr:col>
      <xdr:colOff>1520190</xdr:colOff>
      <xdr:row>100</xdr:row>
      <xdr:rowOff>141605</xdr:rowOff>
    </xdr:to>
    <xdr:pic>
      <xdr:nvPicPr>
        <xdr:cNvPr id="2" name="Picture 1"/>
        <xdr:cNvPicPr/>
      </xdr:nvPicPr>
      <xdr:blipFill>
        <a:blip r:embed="rId1" cstate="print">
          <a:extLst>
            <a:ext uri="{BEBA8EAE-BF5A-486C-A8C5-ECC9F3942E4B}">
              <a14:imgProps xmlns:a14="http://schemas.microsoft.com/office/drawing/2010/main">
                <a14:imgLayer r:embed="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1025" y="16643350"/>
          <a:ext cx="939165" cy="760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514350</xdr:colOff>
      <xdr:row>92</xdr:row>
      <xdr:rowOff>123825</xdr:rowOff>
    </xdr:from>
    <xdr:to>
      <xdr:col>6</xdr:col>
      <xdr:colOff>614680</xdr:colOff>
      <xdr:row>103</xdr:row>
      <xdr:rowOff>39370</xdr:rowOff>
    </xdr:to>
    <xdr:pic>
      <xdr:nvPicPr>
        <xdr:cNvPr id="3" name="Picture 2"/>
        <xdr:cNvPicPr/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04205" y="16167100"/>
          <a:ext cx="1934845" cy="15919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285750</xdr:colOff>
      <xdr:row>96</xdr:row>
      <xdr:rowOff>57150</xdr:rowOff>
    </xdr:from>
    <xdr:to>
      <xdr:col>3</xdr:col>
      <xdr:colOff>718820</xdr:colOff>
      <xdr:row>100</xdr:row>
      <xdr:rowOff>2540</xdr:rowOff>
    </xdr:to>
    <xdr:pic>
      <xdr:nvPicPr>
        <xdr:cNvPr id="4" name="Picture 3"/>
        <xdr:cNvPicPr/>
      </xdr:nvPicPr>
      <xdr:blipFill>
        <a:blip r:embed="rId3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494" b="-23944"/>
        <a:stretch>
          <a:fillRect/>
        </a:stretch>
      </xdr:blipFill>
      <xdr:spPr>
        <a:xfrm>
          <a:off x="3025775" y="16710025"/>
          <a:ext cx="1977390" cy="554990"/>
        </a:xfrm>
        <a:prstGeom prst="rect">
          <a:avLst/>
        </a:prstGeom>
        <a:noFill/>
        <a:ln>
          <a:noFill/>
        </a:ln>
        <a:effectLst>
          <a:outerShdw blurRad="50800" dist="50800" dir="5400000" sx="1000" sy="1000" algn="ctr" rotWithShape="0">
            <a:srgbClr val="000000"/>
          </a:outerShdw>
          <a:softEdge rad="0"/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514350</xdr:colOff>
      <xdr:row>77</xdr:row>
      <xdr:rowOff>200025</xdr:rowOff>
    </xdr:from>
    <xdr:to>
      <xdr:col>6</xdr:col>
      <xdr:colOff>652780</xdr:colOff>
      <xdr:row>87</xdr:row>
      <xdr:rowOff>115570</xdr:rowOff>
    </xdr:to>
    <xdr:pic>
      <xdr:nvPicPr>
        <xdr:cNvPr id="2" name="Picture 1"/>
        <xdr:cNvPicPr/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16905" y="13890625"/>
          <a:ext cx="1926590" cy="16490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609600</xdr:colOff>
      <xdr:row>81</xdr:row>
      <xdr:rowOff>171450</xdr:rowOff>
    </xdr:from>
    <xdr:to>
      <xdr:col>0</xdr:col>
      <xdr:colOff>1778635</xdr:colOff>
      <xdr:row>85</xdr:row>
      <xdr:rowOff>96520</xdr:rowOff>
    </xdr:to>
    <xdr:pic>
      <xdr:nvPicPr>
        <xdr:cNvPr id="3" name="Picture 2"/>
        <xdr:cNvPicPr/>
      </xdr:nvPicPr>
      <xdr:blipFill>
        <a:blip r:embed="rId2" cstate="print"/>
        <a:srcRect/>
        <a:stretch>
          <a:fillRect/>
        </a:stretch>
      </xdr:blipFill>
      <xdr:spPr>
        <a:xfrm>
          <a:off x="609600" y="14528800"/>
          <a:ext cx="1169035" cy="648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81</xdr:row>
      <xdr:rowOff>161925</xdr:rowOff>
    </xdr:from>
    <xdr:to>
      <xdr:col>3</xdr:col>
      <xdr:colOff>652145</xdr:colOff>
      <xdr:row>85</xdr:row>
      <xdr:rowOff>12065</xdr:rowOff>
    </xdr:to>
    <xdr:pic>
      <xdr:nvPicPr>
        <xdr:cNvPr id="4" name="Picture 3"/>
        <xdr:cNvPicPr/>
      </xdr:nvPicPr>
      <xdr:blipFill>
        <a:blip r:embed="rId3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494" b="-23944"/>
        <a:stretch>
          <a:fillRect/>
        </a:stretch>
      </xdr:blipFill>
      <xdr:spPr>
        <a:xfrm>
          <a:off x="2987040" y="14519275"/>
          <a:ext cx="1973580" cy="574040"/>
        </a:xfrm>
        <a:prstGeom prst="rect">
          <a:avLst/>
        </a:prstGeom>
        <a:noFill/>
        <a:ln>
          <a:noFill/>
        </a:ln>
        <a:effectLst>
          <a:outerShdw blurRad="50800" dist="50800" dir="5400000" sx="1000" sy="1000" algn="ctr" rotWithShape="0">
            <a:srgbClr val="000000"/>
          </a:outerShdw>
          <a:softEdge rad="0"/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542925</xdr:colOff>
      <xdr:row>92</xdr:row>
      <xdr:rowOff>133350</xdr:rowOff>
    </xdr:from>
    <xdr:to>
      <xdr:col>0</xdr:col>
      <xdr:colOff>1619885</xdr:colOff>
      <xdr:row>96</xdr:row>
      <xdr:rowOff>102235</xdr:rowOff>
    </xdr:to>
    <xdr:pic>
      <xdr:nvPicPr>
        <xdr:cNvPr id="2" name="Picture 1"/>
        <xdr:cNvPicPr/>
      </xdr:nvPicPr>
      <xdr:blipFill>
        <a:blip r:embed="rId1" cstate="print"/>
        <a:srcRect/>
        <a:stretch>
          <a:fillRect/>
        </a:stretch>
      </xdr:blipFill>
      <xdr:spPr>
        <a:xfrm>
          <a:off x="542925" y="16548100"/>
          <a:ext cx="1076960" cy="5784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495300</xdr:colOff>
      <xdr:row>88</xdr:row>
      <xdr:rowOff>152400</xdr:rowOff>
    </xdr:from>
    <xdr:to>
      <xdr:col>6</xdr:col>
      <xdr:colOff>614680</xdr:colOff>
      <xdr:row>99</xdr:row>
      <xdr:rowOff>20320</xdr:rowOff>
    </xdr:to>
    <xdr:pic>
      <xdr:nvPicPr>
        <xdr:cNvPr id="3" name="Picture 2"/>
        <xdr:cNvPicPr/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09285" y="15900400"/>
          <a:ext cx="1930400" cy="16014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238125</xdr:colOff>
      <xdr:row>92</xdr:row>
      <xdr:rowOff>85725</xdr:rowOff>
    </xdr:from>
    <xdr:to>
      <xdr:col>3</xdr:col>
      <xdr:colOff>690245</xdr:colOff>
      <xdr:row>96</xdr:row>
      <xdr:rowOff>21590</xdr:rowOff>
    </xdr:to>
    <xdr:pic>
      <xdr:nvPicPr>
        <xdr:cNvPr id="4" name="Picture 3"/>
        <xdr:cNvPicPr/>
      </xdr:nvPicPr>
      <xdr:blipFill>
        <a:blip r:embed="rId3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494" b="-23944"/>
        <a:stretch>
          <a:fillRect/>
        </a:stretch>
      </xdr:blipFill>
      <xdr:spPr>
        <a:xfrm>
          <a:off x="3025140" y="16500475"/>
          <a:ext cx="1973580" cy="545465"/>
        </a:xfrm>
        <a:prstGeom prst="rect">
          <a:avLst/>
        </a:prstGeom>
        <a:noFill/>
        <a:ln>
          <a:noFill/>
        </a:ln>
        <a:effectLst>
          <a:outerShdw blurRad="50800" dist="50800" dir="5400000" sx="1000" sy="1000" algn="ctr" rotWithShape="0">
            <a:srgbClr val="000000"/>
          </a:outerShdw>
          <a:softEdge rad="0"/>
        </a:effectLst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257736</xdr:colOff>
      <xdr:row>251</xdr:row>
      <xdr:rowOff>0</xdr:rowOff>
    </xdr:from>
    <xdr:to>
      <xdr:col>4</xdr:col>
      <xdr:colOff>7807</xdr:colOff>
      <xdr:row>254</xdr:row>
      <xdr:rowOff>34477</xdr:rowOff>
    </xdr:to>
    <xdr:pic>
      <xdr:nvPicPr>
        <xdr:cNvPr id="2" name="Picture 1"/>
        <xdr:cNvPicPr/>
      </xdr:nvPicPr>
      <xdr:blipFill>
        <a:blip r:embed="rId1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494" b="-23944"/>
        <a:stretch>
          <a:fillRect/>
        </a:stretch>
      </xdr:blipFill>
      <xdr:spPr>
        <a:xfrm>
          <a:off x="3044190" y="45285025"/>
          <a:ext cx="2118995" cy="586740"/>
        </a:xfrm>
        <a:prstGeom prst="rect">
          <a:avLst/>
        </a:prstGeom>
        <a:noFill/>
        <a:ln>
          <a:noFill/>
        </a:ln>
        <a:effectLst>
          <a:outerShdw blurRad="50800" dist="50800" dir="5400000" sx="1000" sy="1000" algn="ctr" rotWithShape="0">
            <a:srgbClr val="000000"/>
          </a:outerShdw>
          <a:softEdge rad="0"/>
        </a:effectLst>
      </xdr:spPr>
    </xdr:pic>
    <xdr:clientData/>
  </xdr:twoCellAnchor>
  <xdr:twoCellAnchor editAs="oneCell">
    <xdr:from>
      <xdr:col>4</xdr:col>
      <xdr:colOff>504264</xdr:colOff>
      <xdr:row>247</xdr:row>
      <xdr:rowOff>156881</xdr:rowOff>
    </xdr:from>
    <xdr:to>
      <xdr:col>6</xdr:col>
      <xdr:colOff>605118</xdr:colOff>
      <xdr:row>256</xdr:row>
      <xdr:rowOff>116691</xdr:rowOff>
    </xdr:to>
    <xdr:pic>
      <xdr:nvPicPr>
        <xdr:cNvPr id="3" name="Picture 2"/>
        <xdr:cNvPicPr/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59755" y="44679870"/>
          <a:ext cx="1911350" cy="16167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481853</xdr:colOff>
      <xdr:row>250</xdr:row>
      <xdr:rowOff>100853</xdr:rowOff>
    </xdr:from>
    <xdr:to>
      <xdr:col>0</xdr:col>
      <xdr:colOff>1972833</xdr:colOff>
      <xdr:row>256</xdr:row>
      <xdr:rowOff>42359</xdr:rowOff>
    </xdr:to>
    <xdr:pic>
      <xdr:nvPicPr>
        <xdr:cNvPr id="4" name="Picture 3"/>
        <xdr:cNvPicPr/>
      </xdr:nvPicPr>
      <xdr:blipFill>
        <a:blip r:embed="rId3" cstate="print"/>
        <a:srcRect/>
        <a:stretch>
          <a:fillRect/>
        </a:stretch>
      </xdr:blipFill>
      <xdr:spPr>
        <a:xfrm>
          <a:off x="481330" y="45194855"/>
          <a:ext cx="1490980" cy="10274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466725</xdr:colOff>
      <xdr:row>33</xdr:row>
      <xdr:rowOff>152400</xdr:rowOff>
    </xdr:from>
    <xdr:to>
      <xdr:col>6</xdr:col>
      <xdr:colOff>605155</xdr:colOff>
      <xdr:row>44</xdr:row>
      <xdr:rowOff>10795</xdr:rowOff>
    </xdr:to>
    <xdr:pic>
      <xdr:nvPicPr>
        <xdr:cNvPr id="2" name="Picture 1"/>
        <xdr:cNvPicPr/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34355" y="6064250"/>
          <a:ext cx="1926590" cy="16109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238125</xdr:colOff>
      <xdr:row>37</xdr:row>
      <xdr:rowOff>123825</xdr:rowOff>
    </xdr:from>
    <xdr:to>
      <xdr:col>3</xdr:col>
      <xdr:colOff>718820</xdr:colOff>
      <xdr:row>41</xdr:row>
      <xdr:rowOff>31115</xdr:rowOff>
    </xdr:to>
    <xdr:pic>
      <xdr:nvPicPr>
        <xdr:cNvPr id="3" name="Picture 2"/>
        <xdr:cNvPicPr/>
      </xdr:nvPicPr>
      <xdr:blipFill>
        <a:blip r:embed="rId2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494" b="-23944"/>
        <a:stretch>
          <a:fillRect/>
        </a:stretch>
      </xdr:blipFill>
      <xdr:spPr>
        <a:xfrm>
          <a:off x="3025140" y="6645275"/>
          <a:ext cx="1967230" cy="554990"/>
        </a:xfrm>
        <a:prstGeom prst="rect">
          <a:avLst/>
        </a:prstGeom>
        <a:noFill/>
        <a:ln>
          <a:noFill/>
        </a:ln>
        <a:effectLst>
          <a:outerShdw blurRad="50800" dist="50800" dir="5400000" sx="1000" sy="1000" algn="ctr" rotWithShape="0">
            <a:srgbClr val="000000"/>
          </a:outerShdw>
          <a:softEdge rad="0"/>
        </a:effectLst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457201</xdr:colOff>
      <xdr:row>76</xdr:row>
      <xdr:rowOff>133350</xdr:rowOff>
    </xdr:from>
    <xdr:to>
      <xdr:col>6</xdr:col>
      <xdr:colOff>571501</xdr:colOff>
      <xdr:row>86</xdr:row>
      <xdr:rowOff>104775</xdr:rowOff>
    </xdr:to>
    <xdr:pic>
      <xdr:nvPicPr>
        <xdr:cNvPr id="2" name="Picture 1"/>
        <xdr:cNvPicPr/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17540" y="13957300"/>
          <a:ext cx="1949450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295275</xdr:colOff>
      <xdr:row>80</xdr:row>
      <xdr:rowOff>104775</xdr:rowOff>
    </xdr:from>
    <xdr:to>
      <xdr:col>3</xdr:col>
      <xdr:colOff>716280</xdr:colOff>
      <xdr:row>84</xdr:row>
      <xdr:rowOff>6985</xdr:rowOff>
    </xdr:to>
    <xdr:pic>
      <xdr:nvPicPr>
        <xdr:cNvPr id="3" name="Picture 2"/>
        <xdr:cNvPicPr/>
      </xdr:nvPicPr>
      <xdr:blipFill>
        <a:blip r:embed="rId2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494" b="-23944"/>
        <a:stretch>
          <a:fillRect/>
        </a:stretch>
      </xdr:blipFill>
      <xdr:spPr>
        <a:xfrm>
          <a:off x="3082290" y="14538325"/>
          <a:ext cx="1976755" cy="549910"/>
        </a:xfrm>
        <a:prstGeom prst="rect">
          <a:avLst/>
        </a:prstGeom>
        <a:noFill/>
        <a:ln>
          <a:noFill/>
        </a:ln>
        <a:effectLst>
          <a:outerShdw blurRad="50800" dist="50800" dir="5400000" sx="1000" sy="1000" algn="ctr" rotWithShape="0">
            <a:srgbClr val="000000"/>
          </a:outerShdw>
          <a:softEdge rad="0"/>
        </a:effectLst>
      </xdr:spPr>
    </xdr:pic>
    <xdr:clientData/>
  </xdr:twoCellAnchor>
  <xdr:twoCellAnchor editAs="oneCell">
    <xdr:from>
      <xdr:col>0</xdr:col>
      <xdr:colOff>419100</xdr:colOff>
      <xdr:row>80</xdr:row>
      <xdr:rowOff>152400</xdr:rowOff>
    </xdr:from>
    <xdr:to>
      <xdr:col>0</xdr:col>
      <xdr:colOff>1884680</xdr:colOff>
      <xdr:row>85</xdr:row>
      <xdr:rowOff>20955</xdr:rowOff>
    </xdr:to>
    <xdr:pic>
      <xdr:nvPicPr>
        <xdr:cNvPr id="4" name="Picture 3"/>
        <xdr:cNvPicPr/>
      </xdr:nvPicPr>
      <xdr:blipFill>
        <a:blip r:embed="rId3"/>
        <a:srcRect/>
        <a:stretch>
          <a:fillRect/>
        </a:stretch>
      </xdr:blipFill>
      <xdr:spPr>
        <a:xfrm>
          <a:off x="419100" y="14585950"/>
          <a:ext cx="1465580" cy="7067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K337"/>
  <sheetViews>
    <sheetView topLeftCell="A292" workbookViewId="0">
      <selection activeCell="A313" sqref="A313"/>
    </sheetView>
  </sheetViews>
  <sheetFormatPr defaultColWidth="9" defaultRowHeight="12"/>
  <cols>
    <col min="1" max="1" width="34.2890625" style="93" customWidth="1"/>
    <col min="2" max="2" width="7.7109375" style="201" customWidth="1"/>
    <col min="3" max="5" width="11.4296875" style="93" customWidth="1"/>
    <col min="6" max="6" width="11.7109375" style="93" customWidth="1"/>
    <col min="7" max="7" width="12" style="93" customWidth="1"/>
    <col min="8" max="16384" width="9.140625" style="93"/>
  </cols>
  <sheetData>
    <row r="1" ht="13.5" customHeight="1" spans="1:1">
      <c r="A1" s="93" t="s">
        <v>0</v>
      </c>
    </row>
    <row r="2" ht="13.5" customHeight="1" spans="1:1">
      <c r="A2" s="93" t="s">
        <v>1</v>
      </c>
    </row>
    <row r="3" ht="15" customHeight="1" spans="1:1">
      <c r="A3" s="95"/>
    </row>
    <row r="4" ht="15" customHeight="1"/>
    <row r="5" ht="15" customHeight="1" spans="1:7">
      <c r="A5" s="97" t="s">
        <v>2</v>
      </c>
      <c r="B5" s="97"/>
      <c r="C5" s="97"/>
      <c r="D5" s="97"/>
      <c r="E5" s="97"/>
      <c r="F5" s="97"/>
      <c r="G5" s="97"/>
    </row>
    <row r="6" ht="15" customHeight="1" spans="1:7">
      <c r="A6" s="98" t="s">
        <v>3</v>
      </c>
      <c r="B6" s="98"/>
      <c r="C6" s="98"/>
      <c r="D6" s="98"/>
      <c r="E6" s="98"/>
      <c r="F6" s="98"/>
      <c r="G6" s="98"/>
    </row>
    <row r="8" ht="14" spans="1:1">
      <c r="A8" s="202" t="s">
        <v>4</v>
      </c>
    </row>
    <row r="9" ht="15" customHeight="1"/>
    <row r="10" ht="15" customHeight="1" spans="1:7">
      <c r="A10" s="101" t="s">
        <v>5</v>
      </c>
      <c r="B10" s="179" t="s">
        <v>6</v>
      </c>
      <c r="C10" s="102" t="s">
        <v>7</v>
      </c>
      <c r="D10" s="139" t="s">
        <v>8</v>
      </c>
      <c r="E10" s="223"/>
      <c r="F10" s="140"/>
      <c r="G10" s="102" t="s">
        <v>9</v>
      </c>
    </row>
    <row r="11" ht="15" customHeight="1" spans="1:8">
      <c r="A11" s="105"/>
      <c r="B11" s="203"/>
      <c r="C11" s="106"/>
      <c r="D11" s="204" t="s">
        <v>10</v>
      </c>
      <c r="E11" s="204" t="s">
        <v>11</v>
      </c>
      <c r="F11" s="204" t="s">
        <v>12</v>
      </c>
      <c r="G11" s="106"/>
      <c r="H11" s="224"/>
    </row>
    <row r="12" ht="15" customHeight="1" spans="1:7">
      <c r="A12" s="105"/>
      <c r="B12" s="182"/>
      <c r="C12" s="105">
        <v>2020</v>
      </c>
      <c r="D12" s="205" t="s">
        <v>13</v>
      </c>
      <c r="E12" s="205" t="s">
        <v>14</v>
      </c>
      <c r="F12" s="205"/>
      <c r="G12" s="106">
        <v>2022</v>
      </c>
    </row>
    <row r="13" ht="9" customHeight="1" spans="1:7">
      <c r="A13" s="206"/>
      <c r="B13" s="207"/>
      <c r="C13" s="206"/>
      <c r="D13" s="206"/>
      <c r="E13" s="206"/>
      <c r="F13" s="206"/>
      <c r="G13" s="237"/>
    </row>
    <row r="14" ht="15" customHeight="1" spans="1:7">
      <c r="A14" s="113" t="s">
        <v>15</v>
      </c>
      <c r="B14" s="210" t="s">
        <v>16</v>
      </c>
      <c r="C14" s="212"/>
      <c r="D14" s="212"/>
      <c r="E14" s="212"/>
      <c r="F14" s="212"/>
      <c r="G14" s="212"/>
    </row>
    <row r="15" s="169" customFormat="1" ht="6.75" customHeight="1" spans="1:7">
      <c r="A15" s="212"/>
      <c r="B15" s="210"/>
      <c r="C15" s="114"/>
      <c r="D15" s="114"/>
      <c r="E15" s="114"/>
      <c r="F15" s="114"/>
      <c r="G15" s="114"/>
    </row>
    <row r="16" s="169" customFormat="1" ht="15" customHeight="1" spans="1:7">
      <c r="A16" s="114" t="s">
        <v>17</v>
      </c>
      <c r="B16" s="214" t="s">
        <v>18</v>
      </c>
      <c r="C16" s="112">
        <v>48177789.15</v>
      </c>
      <c r="D16" s="112">
        <v>25409267.35</v>
      </c>
      <c r="E16" s="112">
        <f>+F16-D16</f>
        <v>32724873.15</v>
      </c>
      <c r="F16" s="112">
        <v>58134140.5</v>
      </c>
      <c r="G16" s="269">
        <v>63704400</v>
      </c>
    </row>
    <row r="17" s="169" customFormat="1" ht="15" customHeight="1" spans="1:7">
      <c r="A17" s="114" t="s">
        <v>19</v>
      </c>
      <c r="B17" s="214" t="s">
        <v>20</v>
      </c>
      <c r="C17" s="112">
        <v>2545214.08</v>
      </c>
      <c r="D17" s="112">
        <v>1331429.95</v>
      </c>
      <c r="E17" s="112">
        <f t="shared" ref="E17:E34" si="0">+F17-D17</f>
        <v>1971570.05</v>
      </c>
      <c r="F17" s="112">
        <v>3303000</v>
      </c>
      <c r="G17" s="269">
        <v>3816000</v>
      </c>
    </row>
    <row r="18" s="169" customFormat="1" ht="15" customHeight="1" spans="1:7">
      <c r="A18" s="114" t="s">
        <v>21</v>
      </c>
      <c r="B18" s="214" t="s">
        <v>22</v>
      </c>
      <c r="C18" s="112">
        <v>447500</v>
      </c>
      <c r="D18" s="112">
        <v>258000</v>
      </c>
      <c r="E18" s="112">
        <f t="shared" si="0"/>
        <v>258000</v>
      </c>
      <c r="F18" s="112">
        <v>516000</v>
      </c>
      <c r="G18" s="269">
        <v>606000</v>
      </c>
    </row>
    <row r="19" s="169" customFormat="1" ht="15" customHeight="1" spans="1:7">
      <c r="A19" s="114" t="s">
        <v>23</v>
      </c>
      <c r="B19" s="214" t="s">
        <v>24</v>
      </c>
      <c r="C19" s="112">
        <v>315500</v>
      </c>
      <c r="D19" s="112">
        <v>192000</v>
      </c>
      <c r="E19" s="112">
        <f t="shared" si="0"/>
        <v>192000</v>
      </c>
      <c r="F19" s="112">
        <v>384000</v>
      </c>
      <c r="G19" s="269">
        <v>474000</v>
      </c>
    </row>
    <row r="20" s="169" customFormat="1" ht="15" customHeight="1" spans="1:7">
      <c r="A20" s="114" t="s">
        <v>25</v>
      </c>
      <c r="B20" s="214" t="s">
        <v>26</v>
      </c>
      <c r="C20" s="112">
        <v>600000</v>
      </c>
      <c r="D20" s="112">
        <v>660000</v>
      </c>
      <c r="E20" s="112">
        <f t="shared" si="0"/>
        <v>258000</v>
      </c>
      <c r="F20" s="112">
        <v>918000</v>
      </c>
      <c r="G20" s="269">
        <v>954000</v>
      </c>
    </row>
    <row r="21" s="169" customFormat="1" ht="15" customHeight="1" spans="1:7">
      <c r="A21" s="114" t="s">
        <v>27</v>
      </c>
      <c r="B21" s="214" t="s">
        <v>28</v>
      </c>
      <c r="C21" s="112"/>
      <c r="D21" s="112"/>
      <c r="E21" s="112"/>
      <c r="F21" s="112"/>
      <c r="G21" s="269"/>
    </row>
    <row r="22" s="169" customFormat="1" ht="15" customHeight="1" spans="1:7">
      <c r="A22" s="114" t="s">
        <v>29</v>
      </c>
      <c r="B22" s="214"/>
      <c r="C22" s="112">
        <v>25000</v>
      </c>
      <c r="D22" s="112">
        <v>30000</v>
      </c>
      <c r="E22" s="112">
        <f t="shared" si="0"/>
        <v>40000</v>
      </c>
      <c r="F22" s="112">
        <v>70000</v>
      </c>
      <c r="G22" s="269">
        <v>40000</v>
      </c>
    </row>
    <row r="23" s="169" customFormat="1" ht="15" customHeight="1" spans="1:7">
      <c r="A23" s="114" t="s">
        <v>30</v>
      </c>
      <c r="B23" s="214"/>
      <c r="C23" s="112">
        <v>0</v>
      </c>
      <c r="D23" s="112">
        <v>0</v>
      </c>
      <c r="E23" s="112">
        <f t="shared" si="0"/>
        <v>0</v>
      </c>
      <c r="F23" s="112">
        <v>0</v>
      </c>
      <c r="G23" s="269">
        <v>356552</v>
      </c>
    </row>
    <row r="24" s="169" customFormat="1" ht="15" customHeight="1" spans="1:7">
      <c r="A24" s="114" t="s">
        <v>31</v>
      </c>
      <c r="B24" s="214" t="s">
        <v>32</v>
      </c>
      <c r="C24" s="112">
        <v>667919.64</v>
      </c>
      <c r="D24" s="112">
        <v>567383.82</v>
      </c>
      <c r="E24" s="112">
        <f t="shared" si="0"/>
        <v>432616.18</v>
      </c>
      <c r="F24" s="112">
        <v>1000000</v>
      </c>
      <c r="G24" s="269">
        <v>1000000</v>
      </c>
    </row>
    <row r="25" s="169" customFormat="1" ht="15" customHeight="1" spans="1:7">
      <c r="A25" s="114" t="s">
        <v>33</v>
      </c>
      <c r="B25" s="214" t="s">
        <v>34</v>
      </c>
      <c r="C25" s="112">
        <v>4132469.5</v>
      </c>
      <c r="D25" s="112">
        <v>0</v>
      </c>
      <c r="E25" s="112">
        <f t="shared" si="0"/>
        <v>5134874</v>
      </c>
      <c r="F25" s="112">
        <v>5134874</v>
      </c>
      <c r="G25" s="269">
        <v>5308700</v>
      </c>
    </row>
    <row r="26" s="169" customFormat="1" ht="15" customHeight="1" spans="1:7">
      <c r="A26" s="114" t="s">
        <v>35</v>
      </c>
      <c r="B26" s="214" t="s">
        <v>36</v>
      </c>
      <c r="C26" s="112">
        <v>534000</v>
      </c>
      <c r="D26" s="112">
        <v>0</v>
      </c>
      <c r="E26" s="112">
        <f t="shared" si="0"/>
        <v>750000</v>
      </c>
      <c r="F26" s="112">
        <v>750000</v>
      </c>
      <c r="G26" s="269">
        <v>795000</v>
      </c>
    </row>
    <row r="27" s="169" customFormat="1" ht="15" customHeight="1" spans="1:7">
      <c r="A27" s="114" t="s">
        <v>37</v>
      </c>
      <c r="B27" s="214" t="s">
        <v>38</v>
      </c>
      <c r="C27" s="112"/>
      <c r="D27" s="112"/>
      <c r="E27" s="112"/>
      <c r="F27" s="112"/>
      <c r="G27" s="269"/>
    </row>
    <row r="28" s="169" customFormat="1" ht="15" customHeight="1" spans="1:7">
      <c r="A28" s="114" t="s">
        <v>39</v>
      </c>
      <c r="B28" s="214"/>
      <c r="C28" s="112">
        <v>3819128</v>
      </c>
      <c r="D28" s="112">
        <v>4245727</v>
      </c>
      <c r="E28" s="112">
        <f t="shared" si="0"/>
        <v>535152</v>
      </c>
      <c r="F28" s="112">
        <v>4780879</v>
      </c>
      <c r="G28" s="269">
        <v>5308700</v>
      </c>
    </row>
    <row r="29" s="169" customFormat="1" ht="15" customHeight="1" spans="1:7">
      <c r="A29" s="114" t="s">
        <v>40</v>
      </c>
      <c r="B29" s="214"/>
      <c r="C29" s="142" t="s">
        <v>41</v>
      </c>
      <c r="D29" s="112">
        <v>0</v>
      </c>
      <c r="E29" s="112">
        <v>0</v>
      </c>
      <c r="F29" s="112">
        <v>0</v>
      </c>
      <c r="G29" s="269">
        <v>795000</v>
      </c>
    </row>
    <row r="30" s="169" customFormat="1" ht="15" customHeight="1" spans="1:7">
      <c r="A30" s="114" t="s">
        <v>42</v>
      </c>
      <c r="B30" s="214" t="s">
        <v>43</v>
      </c>
      <c r="C30" s="112">
        <v>4466755.51</v>
      </c>
      <c r="D30" s="112">
        <v>2360874.57</v>
      </c>
      <c r="E30" s="112">
        <f t="shared" si="0"/>
        <v>4615224.21</v>
      </c>
      <c r="F30" s="112">
        <v>6976098.78</v>
      </c>
      <c r="G30" s="269">
        <v>7644528</v>
      </c>
    </row>
    <row r="31" s="169" customFormat="1" ht="15" customHeight="1" spans="1:7">
      <c r="A31" s="114" t="s">
        <v>44</v>
      </c>
      <c r="B31" s="214" t="s">
        <v>45</v>
      </c>
      <c r="C31" s="112">
        <v>107500</v>
      </c>
      <c r="D31" s="112">
        <v>56500</v>
      </c>
      <c r="E31" s="112">
        <f t="shared" si="0"/>
        <v>108700</v>
      </c>
      <c r="F31" s="112">
        <v>165200</v>
      </c>
      <c r="G31" s="269">
        <v>190800</v>
      </c>
    </row>
    <row r="32" s="169" customFormat="1" ht="15" customHeight="1" spans="1:7">
      <c r="A32" s="114" t="s">
        <v>46</v>
      </c>
      <c r="B32" s="214" t="s">
        <v>47</v>
      </c>
      <c r="C32" s="112">
        <v>642330.61</v>
      </c>
      <c r="D32" s="112">
        <v>336958.09</v>
      </c>
      <c r="E32" s="112">
        <f t="shared" si="0"/>
        <v>457426.38</v>
      </c>
      <c r="F32" s="112">
        <v>794384.47</v>
      </c>
      <c r="G32" s="269">
        <v>896040</v>
      </c>
    </row>
    <row r="33" s="169" customFormat="1" ht="15" customHeight="1" spans="1:7">
      <c r="A33" s="114" t="s">
        <v>48</v>
      </c>
      <c r="B33" s="214" t="s">
        <v>49</v>
      </c>
      <c r="C33" s="112">
        <v>107500</v>
      </c>
      <c r="D33" s="112">
        <v>56500</v>
      </c>
      <c r="E33" s="112">
        <f t="shared" si="0"/>
        <v>108700</v>
      </c>
      <c r="F33" s="112">
        <v>165200</v>
      </c>
      <c r="G33" s="269">
        <v>190800</v>
      </c>
    </row>
    <row r="34" s="169" customFormat="1" ht="15" customHeight="1" spans="1:7">
      <c r="A34" s="114" t="s">
        <v>50</v>
      </c>
      <c r="B34" s="214" t="s">
        <v>51</v>
      </c>
      <c r="C34" s="112">
        <v>9754.54</v>
      </c>
      <c r="D34" s="112">
        <v>0</v>
      </c>
      <c r="E34" s="112">
        <f t="shared" si="0"/>
        <v>157777</v>
      </c>
      <c r="F34" s="112">
        <v>157777</v>
      </c>
      <c r="G34" s="269">
        <v>621898</v>
      </c>
    </row>
    <row r="35" s="169" customFormat="1" ht="15" customHeight="1" spans="1:7">
      <c r="A35" s="114" t="s">
        <v>52</v>
      </c>
      <c r="B35" s="214"/>
      <c r="C35" s="112"/>
      <c r="D35" s="112"/>
      <c r="E35" s="112"/>
      <c r="F35" s="112"/>
      <c r="G35" s="269"/>
    </row>
    <row r="36" s="169" customFormat="1" ht="15" customHeight="1" spans="1:7">
      <c r="A36" s="114" t="s">
        <v>53</v>
      </c>
      <c r="B36" s="214"/>
      <c r="C36" s="112"/>
      <c r="D36" s="112"/>
      <c r="E36" s="112"/>
      <c r="F36" s="112"/>
      <c r="G36" s="269"/>
    </row>
    <row r="37" s="169" customFormat="1" ht="15" customHeight="1" spans="1:7">
      <c r="A37" s="114" t="s">
        <v>54</v>
      </c>
      <c r="B37" s="214"/>
      <c r="C37" s="112"/>
      <c r="D37" s="112"/>
      <c r="E37" s="112"/>
      <c r="F37" s="112"/>
      <c r="G37" s="269"/>
    </row>
    <row r="38" s="169" customFormat="1" ht="15" customHeight="1" spans="1:7">
      <c r="A38" s="114" t="s">
        <v>55</v>
      </c>
      <c r="B38" s="214" t="s">
        <v>18</v>
      </c>
      <c r="C38" s="112">
        <v>0</v>
      </c>
      <c r="D38" s="112">
        <v>0</v>
      </c>
      <c r="E38" s="112">
        <f t="shared" ref="E38:E41" si="1">+F38-D38</f>
        <v>0</v>
      </c>
      <c r="F38" s="112">
        <v>0</v>
      </c>
      <c r="G38" s="269">
        <v>1530144</v>
      </c>
    </row>
    <row r="39" s="169" customFormat="1" ht="15" customHeight="1" spans="1:7">
      <c r="A39" s="114" t="s">
        <v>56</v>
      </c>
      <c r="B39" s="214" t="s">
        <v>34</v>
      </c>
      <c r="C39" s="112">
        <v>0</v>
      </c>
      <c r="D39" s="112">
        <v>0</v>
      </c>
      <c r="E39" s="112">
        <f t="shared" si="1"/>
        <v>0</v>
      </c>
      <c r="F39" s="112">
        <v>0</v>
      </c>
      <c r="G39" s="269">
        <v>218592</v>
      </c>
    </row>
    <row r="40" s="169" customFormat="1" ht="15" customHeight="1" spans="1:7">
      <c r="A40" s="114" t="s">
        <v>57</v>
      </c>
      <c r="B40" s="214" t="s">
        <v>43</v>
      </c>
      <c r="C40" s="112">
        <v>0</v>
      </c>
      <c r="D40" s="112">
        <v>0</v>
      </c>
      <c r="E40" s="112">
        <f t="shared" si="1"/>
        <v>0</v>
      </c>
      <c r="F40" s="112">
        <v>0</v>
      </c>
      <c r="G40" s="269">
        <v>183618</v>
      </c>
    </row>
    <row r="41" s="169" customFormat="1" ht="15" customHeight="1" spans="1:7">
      <c r="A41" s="114" t="s">
        <v>58</v>
      </c>
      <c r="B41" s="214" t="s">
        <v>47</v>
      </c>
      <c r="C41" s="112">
        <v>0</v>
      </c>
      <c r="D41" s="112">
        <v>0</v>
      </c>
      <c r="E41" s="112">
        <f t="shared" si="1"/>
        <v>0</v>
      </c>
      <c r="F41" s="112">
        <v>0</v>
      </c>
      <c r="G41" s="269">
        <v>44568</v>
      </c>
    </row>
    <row r="42" s="169" customFormat="1" ht="15" customHeight="1" spans="1:7">
      <c r="A42" s="212"/>
      <c r="B42" s="214"/>
      <c r="C42" s="112"/>
      <c r="D42" s="112"/>
      <c r="E42" s="112"/>
      <c r="F42" s="112"/>
      <c r="G42" s="269"/>
    </row>
    <row r="43" s="169" customFormat="1" ht="15" customHeight="1" spans="1:7">
      <c r="A43" s="179" t="s">
        <v>59</v>
      </c>
      <c r="B43" s="217"/>
      <c r="C43" s="148">
        <f>SUM(C16:C42)</f>
        <v>66598361.03</v>
      </c>
      <c r="D43" s="148">
        <f>SUM(D16:D42)</f>
        <v>35504640.78</v>
      </c>
      <c r="E43" s="148">
        <f>SUM(E16:E42)</f>
        <v>47744912.97</v>
      </c>
      <c r="F43" s="148">
        <f>SUM(F16:F42)</f>
        <v>83249553.75</v>
      </c>
      <c r="G43" s="148">
        <f>SUM(G16:G42)</f>
        <v>94679340</v>
      </c>
    </row>
    <row r="44" s="169" customFormat="1" ht="15" customHeight="1" spans="1:7">
      <c r="A44" s="182"/>
      <c r="B44" s="218"/>
      <c r="C44" s="151"/>
      <c r="D44" s="151"/>
      <c r="E44" s="151"/>
      <c r="F44" s="151"/>
      <c r="G44" s="151"/>
    </row>
    <row r="45" spans="1:1">
      <c r="A45" s="236"/>
    </row>
    <row r="46" spans="1:1">
      <c r="A46" s="236"/>
    </row>
    <row r="47" spans="1:1">
      <c r="A47" s="236"/>
    </row>
    <row r="48" spans="1:1">
      <c r="A48" s="236"/>
    </row>
    <row r="49" spans="1:1">
      <c r="A49" s="236"/>
    </row>
    <row r="50" ht="21.75" customHeight="1" spans="1:1">
      <c r="A50" s="236"/>
    </row>
    <row r="51" ht="13.5" customHeight="1" spans="1:7">
      <c r="A51" s="137"/>
      <c r="B51" s="137"/>
      <c r="C51" s="137"/>
      <c r="D51" s="137"/>
      <c r="E51" s="137"/>
      <c r="F51" s="137"/>
      <c r="G51" s="137"/>
    </row>
    <row r="52" ht="13.5" customHeight="1" spans="1:7">
      <c r="A52" s="137"/>
      <c r="B52" s="137"/>
      <c r="C52" s="137"/>
      <c r="D52" s="137"/>
      <c r="E52" s="137"/>
      <c r="F52" s="137"/>
      <c r="G52" s="137"/>
    </row>
    <row r="53" ht="13.5" customHeight="1" spans="1:1">
      <c r="A53" s="93" t="s">
        <v>0</v>
      </c>
    </row>
    <row r="54" ht="13.5" customHeight="1" spans="1:1">
      <c r="A54" s="93" t="s">
        <v>60</v>
      </c>
    </row>
    <row r="55" ht="15" customHeight="1" spans="1:1">
      <c r="A55" s="95"/>
    </row>
    <row r="56" ht="15" customHeight="1"/>
    <row r="57" ht="15" customHeight="1" spans="1:7">
      <c r="A57" s="97" t="s">
        <v>2</v>
      </c>
      <c r="B57" s="97"/>
      <c r="C57" s="97"/>
      <c r="D57" s="97"/>
      <c r="E57" s="97"/>
      <c r="F57" s="97"/>
      <c r="G57" s="97"/>
    </row>
    <row r="58" ht="15" customHeight="1" spans="1:7">
      <c r="A58" s="98" t="s">
        <v>61</v>
      </c>
      <c r="B58" s="98"/>
      <c r="C58" s="98"/>
      <c r="D58" s="98"/>
      <c r="E58" s="98"/>
      <c r="F58" s="98"/>
      <c r="G58" s="98"/>
    </row>
    <row r="60" ht="14" spans="1:1">
      <c r="A60" s="202" t="s">
        <v>4</v>
      </c>
    </row>
    <row r="61" ht="15" customHeight="1"/>
    <row r="62" ht="15" customHeight="1" spans="1:7">
      <c r="A62" s="101" t="s">
        <v>5</v>
      </c>
      <c r="B62" s="179" t="s">
        <v>6</v>
      </c>
      <c r="C62" s="102" t="s">
        <v>7</v>
      </c>
      <c r="D62" s="139" t="s">
        <v>8</v>
      </c>
      <c r="E62" s="223"/>
      <c r="F62" s="140"/>
      <c r="G62" s="102" t="s">
        <v>9</v>
      </c>
    </row>
    <row r="63" ht="15" customHeight="1" spans="1:8">
      <c r="A63" s="105"/>
      <c r="B63" s="203"/>
      <c r="C63" s="106"/>
      <c r="D63" s="204" t="s">
        <v>10</v>
      </c>
      <c r="E63" s="204" t="s">
        <v>11</v>
      </c>
      <c r="F63" s="204" t="s">
        <v>12</v>
      </c>
      <c r="G63" s="106"/>
      <c r="H63" s="224"/>
    </row>
    <row r="64" ht="15" customHeight="1" spans="1:7">
      <c r="A64" s="105"/>
      <c r="B64" s="182"/>
      <c r="C64" s="105">
        <v>2020</v>
      </c>
      <c r="D64" s="205" t="s">
        <v>13</v>
      </c>
      <c r="E64" s="205" t="s">
        <v>14</v>
      </c>
      <c r="F64" s="205"/>
      <c r="G64" s="106">
        <v>2022</v>
      </c>
    </row>
    <row r="65" ht="9" customHeight="1" spans="1:7">
      <c r="A65" s="206"/>
      <c r="B65" s="207"/>
      <c r="C65" s="206"/>
      <c r="D65" s="206"/>
      <c r="E65" s="206"/>
      <c r="F65" s="206"/>
      <c r="G65" s="237"/>
    </row>
    <row r="66" ht="15" customHeight="1" spans="1:7">
      <c r="A66" s="113" t="s">
        <v>62</v>
      </c>
      <c r="B66" s="210" t="s">
        <v>63</v>
      </c>
      <c r="C66" s="212"/>
      <c r="D66" s="212"/>
      <c r="E66" s="212"/>
      <c r="F66" s="212"/>
      <c r="G66" s="212"/>
    </row>
    <row r="67" s="169" customFormat="1" ht="6.75" customHeight="1" spans="1:7">
      <c r="A67" s="212"/>
      <c r="B67" s="210"/>
      <c r="C67" s="114"/>
      <c r="D67" s="114"/>
      <c r="E67" s="114"/>
      <c r="F67" s="114"/>
      <c r="G67" s="114"/>
    </row>
    <row r="68" ht="13.5" customHeight="1" spans="1:7">
      <c r="A68" s="114" t="s">
        <v>64</v>
      </c>
      <c r="B68" s="214" t="s">
        <v>65</v>
      </c>
      <c r="C68" s="112">
        <v>155785</v>
      </c>
      <c r="D68" s="112">
        <v>7500</v>
      </c>
      <c r="E68" s="112">
        <f>+F68-D68</f>
        <v>992500</v>
      </c>
      <c r="F68" s="112">
        <v>1000000</v>
      </c>
      <c r="G68" s="112">
        <v>1000000</v>
      </c>
    </row>
    <row r="69" ht="13.5" customHeight="1" spans="1:7">
      <c r="A69" s="114" t="s">
        <v>66</v>
      </c>
      <c r="B69" s="214" t="s">
        <v>67</v>
      </c>
      <c r="C69" s="112">
        <v>0</v>
      </c>
      <c r="D69" s="112">
        <v>0</v>
      </c>
      <c r="E69" s="112">
        <f t="shared" ref="E69:E97" si="2">+F69-D69</f>
        <v>550000</v>
      </c>
      <c r="F69" s="112">
        <v>550000</v>
      </c>
      <c r="G69" s="112">
        <v>550000</v>
      </c>
    </row>
    <row r="70" ht="13.5" customHeight="1" spans="1:7">
      <c r="A70" s="114" t="s">
        <v>68</v>
      </c>
      <c r="B70" s="214" t="s">
        <v>69</v>
      </c>
      <c r="C70" s="112">
        <v>97835.5</v>
      </c>
      <c r="D70" s="112">
        <v>0</v>
      </c>
      <c r="E70" s="112">
        <f t="shared" si="2"/>
        <v>1000000</v>
      </c>
      <c r="F70" s="112">
        <v>1000000</v>
      </c>
      <c r="G70" s="112">
        <v>1000000</v>
      </c>
    </row>
    <row r="71" ht="13.5" customHeight="1" spans="1:7">
      <c r="A71" s="114" t="s">
        <v>70</v>
      </c>
      <c r="B71" s="214" t="s">
        <v>71</v>
      </c>
      <c r="C71" s="112"/>
      <c r="D71" s="112"/>
      <c r="E71" s="112"/>
      <c r="F71" s="112"/>
      <c r="G71" s="112"/>
    </row>
    <row r="72" ht="13.5" customHeight="1" spans="1:7">
      <c r="A72" s="114" t="s">
        <v>72</v>
      </c>
      <c r="B72" s="214"/>
      <c r="C72" s="112">
        <v>6500</v>
      </c>
      <c r="D72" s="112">
        <v>0</v>
      </c>
      <c r="E72" s="112">
        <f t="shared" si="2"/>
        <v>0</v>
      </c>
      <c r="F72" s="112">
        <v>0</v>
      </c>
      <c r="G72" s="112">
        <v>0</v>
      </c>
    </row>
    <row r="73" ht="13.5" customHeight="1" spans="1:7">
      <c r="A73" s="114" t="s">
        <v>73</v>
      </c>
      <c r="B73" s="214"/>
      <c r="C73" s="112">
        <v>20000</v>
      </c>
      <c r="D73" s="112">
        <v>0</v>
      </c>
      <c r="E73" s="112">
        <v>0</v>
      </c>
      <c r="F73" s="112">
        <v>0</v>
      </c>
      <c r="G73" s="112">
        <v>0</v>
      </c>
    </row>
    <row r="74" ht="13.5" customHeight="1" spans="1:7">
      <c r="A74" s="114" t="s">
        <v>74</v>
      </c>
      <c r="B74" s="214"/>
      <c r="C74" s="112">
        <v>0</v>
      </c>
      <c r="D74" s="112">
        <v>26505</v>
      </c>
      <c r="E74" s="112">
        <f t="shared" si="2"/>
        <v>1173495</v>
      </c>
      <c r="F74" s="112">
        <v>1200000</v>
      </c>
      <c r="G74" s="112">
        <v>1200000</v>
      </c>
    </row>
    <row r="75" ht="13.5" customHeight="1" spans="1:7">
      <c r="A75" s="114" t="s">
        <v>75</v>
      </c>
      <c r="B75" s="214"/>
      <c r="C75" s="112"/>
      <c r="D75" s="112"/>
      <c r="E75" s="112"/>
      <c r="F75" s="112"/>
      <c r="G75" s="112"/>
    </row>
    <row r="76" ht="13.5" customHeight="1" spans="1:7">
      <c r="A76" s="114" t="s">
        <v>76</v>
      </c>
      <c r="B76" s="214"/>
      <c r="C76" s="112">
        <v>2520000</v>
      </c>
      <c r="D76" s="112">
        <v>2520000</v>
      </c>
      <c r="E76" s="112">
        <f t="shared" si="2"/>
        <v>1280000</v>
      </c>
      <c r="F76" s="112">
        <v>3800000</v>
      </c>
      <c r="G76" s="112">
        <v>3800000</v>
      </c>
    </row>
    <row r="77" ht="13.5" customHeight="1" spans="1:7">
      <c r="A77" s="114" t="s">
        <v>77</v>
      </c>
      <c r="B77" s="214" t="s">
        <v>78</v>
      </c>
      <c r="C77" s="112"/>
      <c r="D77" s="112"/>
      <c r="E77" s="112"/>
      <c r="F77" s="112"/>
      <c r="G77" s="112"/>
    </row>
    <row r="78" ht="13.5" customHeight="1" spans="1:7">
      <c r="A78" s="114" t="s">
        <v>79</v>
      </c>
      <c r="B78" s="214"/>
      <c r="C78" s="112">
        <v>554198</v>
      </c>
      <c r="D78" s="112">
        <v>129040</v>
      </c>
      <c r="E78" s="112">
        <f t="shared" si="2"/>
        <v>601960</v>
      </c>
      <c r="F78" s="112">
        <v>731000</v>
      </c>
      <c r="G78" s="112">
        <v>731000</v>
      </c>
    </row>
    <row r="79" ht="13.5" customHeight="1" spans="1:7">
      <c r="A79" s="114" t="s">
        <v>80</v>
      </c>
      <c r="B79" s="214"/>
      <c r="C79" s="112">
        <v>123397.5</v>
      </c>
      <c r="D79" s="112">
        <v>0</v>
      </c>
      <c r="E79" s="112">
        <f t="shared" si="2"/>
        <v>156000</v>
      </c>
      <c r="F79" s="112">
        <v>156000</v>
      </c>
      <c r="G79" s="112">
        <v>156000</v>
      </c>
    </row>
    <row r="80" ht="13.5" customHeight="1" spans="1:7">
      <c r="A80" s="114" t="s">
        <v>81</v>
      </c>
      <c r="B80" s="214"/>
      <c r="C80" s="112">
        <v>0</v>
      </c>
      <c r="D80" s="112">
        <v>0</v>
      </c>
      <c r="E80" s="112">
        <f t="shared" si="2"/>
        <v>83000</v>
      </c>
      <c r="F80" s="112">
        <v>83000</v>
      </c>
      <c r="G80" s="112">
        <v>83000</v>
      </c>
    </row>
    <row r="81" ht="13.5" customHeight="1" spans="1:7">
      <c r="A81" s="114" t="s">
        <v>82</v>
      </c>
      <c r="B81" s="214"/>
      <c r="C81" s="112">
        <v>92530</v>
      </c>
      <c r="D81" s="112">
        <v>32170</v>
      </c>
      <c r="E81" s="112">
        <f t="shared" si="2"/>
        <v>102830</v>
      </c>
      <c r="F81" s="112">
        <v>135000</v>
      </c>
      <c r="G81" s="112">
        <v>135000</v>
      </c>
    </row>
    <row r="82" ht="13.5" customHeight="1" spans="1:7">
      <c r="A82" s="114" t="s">
        <v>83</v>
      </c>
      <c r="B82" s="214"/>
      <c r="C82" s="112">
        <v>205740</v>
      </c>
      <c r="D82" s="112">
        <v>27504</v>
      </c>
      <c r="E82" s="112">
        <f t="shared" si="2"/>
        <v>232496</v>
      </c>
      <c r="F82" s="112">
        <v>260000</v>
      </c>
      <c r="G82" s="112">
        <v>260000</v>
      </c>
    </row>
    <row r="83" ht="13.5" customHeight="1" spans="1:7">
      <c r="A83" s="114" t="s">
        <v>84</v>
      </c>
      <c r="B83" s="214"/>
      <c r="C83" s="112">
        <v>40525</v>
      </c>
      <c r="D83" s="112">
        <v>0</v>
      </c>
      <c r="E83" s="112">
        <f t="shared" si="2"/>
        <v>52000</v>
      </c>
      <c r="F83" s="112">
        <v>52000</v>
      </c>
      <c r="G83" s="112">
        <v>52000</v>
      </c>
    </row>
    <row r="84" ht="13.5" customHeight="1" spans="1:7">
      <c r="A84" s="114" t="s">
        <v>85</v>
      </c>
      <c r="B84" s="214"/>
      <c r="C84" s="112">
        <v>55128</v>
      </c>
      <c r="D84" s="112">
        <v>0</v>
      </c>
      <c r="E84" s="112">
        <f t="shared" si="2"/>
        <v>83000</v>
      </c>
      <c r="F84" s="112">
        <v>83000</v>
      </c>
      <c r="G84" s="112">
        <v>83000</v>
      </c>
    </row>
    <row r="85" ht="13.5" customHeight="1" spans="1:7">
      <c r="A85" s="114" t="s">
        <v>86</v>
      </c>
      <c r="B85" s="214"/>
      <c r="C85" s="112">
        <v>0</v>
      </c>
      <c r="D85" s="112">
        <v>6876</v>
      </c>
      <c r="E85" s="112">
        <f t="shared" si="2"/>
        <v>45124</v>
      </c>
      <c r="F85" s="112">
        <v>52000</v>
      </c>
      <c r="G85" s="112">
        <v>52000</v>
      </c>
    </row>
    <row r="86" ht="13.5" customHeight="1" spans="1:7">
      <c r="A86" s="114" t="s">
        <v>87</v>
      </c>
      <c r="B86" s="214" t="s">
        <v>88</v>
      </c>
      <c r="D86" s="112"/>
      <c r="E86" s="112"/>
      <c r="F86" s="112"/>
      <c r="G86" s="112"/>
    </row>
    <row r="87" ht="13.5" customHeight="1" spans="1:7">
      <c r="A87" s="114" t="s">
        <v>79</v>
      </c>
      <c r="B87" s="214"/>
      <c r="C87" s="112">
        <v>2873151.9</v>
      </c>
      <c r="D87" s="112">
        <v>3130719.5</v>
      </c>
      <c r="E87" s="112">
        <f t="shared" si="2"/>
        <v>1044280.5</v>
      </c>
      <c r="F87" s="112">
        <v>4175000</v>
      </c>
      <c r="G87" s="112">
        <v>4175000</v>
      </c>
    </row>
    <row r="88" ht="13.5" customHeight="1" spans="1:7">
      <c r="A88" s="114" t="s">
        <v>86</v>
      </c>
      <c r="B88" s="214"/>
      <c r="C88" s="112">
        <v>175098</v>
      </c>
      <c r="D88" s="112">
        <v>178440</v>
      </c>
      <c r="E88" s="112">
        <f t="shared" si="2"/>
        <v>171560</v>
      </c>
      <c r="F88" s="112">
        <v>350000</v>
      </c>
      <c r="G88" s="112">
        <v>350000</v>
      </c>
    </row>
    <row r="89" ht="13.5" customHeight="1" spans="1:7">
      <c r="A89" s="114" t="s">
        <v>89</v>
      </c>
      <c r="B89" s="214" t="s">
        <v>90</v>
      </c>
      <c r="C89" s="112"/>
      <c r="D89" s="112"/>
      <c r="E89" s="112"/>
      <c r="F89" s="112"/>
      <c r="G89" s="112"/>
    </row>
    <row r="90" ht="13.5" customHeight="1" spans="1:7">
      <c r="A90" s="114" t="s">
        <v>86</v>
      </c>
      <c r="B90" s="214"/>
      <c r="C90" s="112">
        <v>175250</v>
      </c>
      <c r="D90" s="112">
        <v>66010</v>
      </c>
      <c r="E90" s="112">
        <f t="shared" si="2"/>
        <v>288990</v>
      </c>
      <c r="F90" s="112">
        <v>355000</v>
      </c>
      <c r="G90" s="112">
        <v>355000</v>
      </c>
    </row>
    <row r="91" ht="13.5" customHeight="1" spans="1:7">
      <c r="A91" s="114" t="s">
        <v>91</v>
      </c>
      <c r="B91" s="214" t="s">
        <v>92</v>
      </c>
      <c r="C91" s="112"/>
      <c r="D91" s="112"/>
      <c r="E91" s="112"/>
      <c r="F91" s="112"/>
      <c r="G91" s="112"/>
    </row>
    <row r="92" ht="13.5" customHeight="1" spans="1:7">
      <c r="A92" s="114" t="s">
        <v>79</v>
      </c>
      <c r="B92" s="210"/>
      <c r="C92" s="112">
        <v>0</v>
      </c>
      <c r="D92" s="112">
        <v>0</v>
      </c>
      <c r="E92" s="112">
        <f t="shared" si="2"/>
        <v>10000</v>
      </c>
      <c r="F92" s="112">
        <v>10000</v>
      </c>
      <c r="G92" s="112">
        <v>10000</v>
      </c>
    </row>
    <row r="93" ht="13.5" customHeight="1" spans="1:7">
      <c r="A93" s="114" t="s">
        <v>93</v>
      </c>
      <c r="B93" s="210"/>
      <c r="C93" s="112">
        <v>0</v>
      </c>
      <c r="D93" s="112">
        <v>0</v>
      </c>
      <c r="E93" s="112">
        <f t="shared" si="2"/>
        <v>10000</v>
      </c>
      <c r="F93" s="112">
        <v>10000</v>
      </c>
      <c r="G93" s="112">
        <v>10000</v>
      </c>
    </row>
    <row r="94" ht="13.5" customHeight="1" spans="1:7">
      <c r="A94" s="114" t="s">
        <v>94</v>
      </c>
      <c r="B94" s="340" t="s">
        <v>95</v>
      </c>
      <c r="C94" s="112">
        <v>9066000</v>
      </c>
      <c r="D94" s="112">
        <v>6000000</v>
      </c>
      <c r="E94" s="112">
        <f t="shared" si="2"/>
        <v>6000000</v>
      </c>
      <c r="F94" s="112">
        <v>12000000</v>
      </c>
      <c r="G94" s="112">
        <v>18000000</v>
      </c>
    </row>
    <row r="95" ht="13.5" customHeight="1" spans="1:7">
      <c r="A95" s="114" t="s">
        <v>96</v>
      </c>
      <c r="B95" s="214" t="s">
        <v>97</v>
      </c>
      <c r="C95" s="112">
        <v>10661586.26</v>
      </c>
      <c r="D95" s="112">
        <v>2949478.25</v>
      </c>
      <c r="E95" s="112">
        <f t="shared" si="2"/>
        <v>9727206.75</v>
      </c>
      <c r="F95" s="112">
        <v>12676685</v>
      </c>
      <c r="G95" s="112">
        <v>12718537</v>
      </c>
    </row>
    <row r="96" ht="13.5" customHeight="1" spans="1:7">
      <c r="A96" s="114" t="s">
        <v>98</v>
      </c>
      <c r="B96" s="214" t="s">
        <v>99</v>
      </c>
      <c r="C96" s="112">
        <v>2707095</v>
      </c>
      <c r="D96" s="112">
        <v>3549866.66</v>
      </c>
      <c r="E96" s="112">
        <f t="shared" si="2"/>
        <v>15780133.34</v>
      </c>
      <c r="F96" s="112">
        <v>19330000</v>
      </c>
      <c r="G96" s="112">
        <v>19330000</v>
      </c>
    </row>
    <row r="97" ht="13.5" customHeight="1" spans="1:7">
      <c r="A97" s="114" t="s">
        <v>100</v>
      </c>
      <c r="B97" s="214" t="s">
        <v>101</v>
      </c>
      <c r="C97" s="112">
        <v>8001887.61</v>
      </c>
      <c r="D97" s="112">
        <v>3724504.68</v>
      </c>
      <c r="E97" s="112">
        <f t="shared" si="2"/>
        <v>5475495.32</v>
      </c>
      <c r="F97" s="112">
        <v>9200000</v>
      </c>
      <c r="G97" s="112">
        <v>9200000</v>
      </c>
    </row>
    <row r="98" ht="13.5" customHeight="1" spans="1:7">
      <c r="A98" s="114" t="s">
        <v>102</v>
      </c>
      <c r="B98" s="214" t="s">
        <v>103</v>
      </c>
      <c r="C98" s="112"/>
      <c r="D98" s="112"/>
      <c r="E98" s="112"/>
      <c r="F98" s="112"/>
      <c r="G98" s="112"/>
    </row>
    <row r="99" ht="13.5" customHeight="1" spans="1:7">
      <c r="A99" s="114" t="s">
        <v>104</v>
      </c>
      <c r="B99" s="214"/>
      <c r="C99" s="112">
        <v>120604</v>
      </c>
      <c r="D99" s="112">
        <v>19920</v>
      </c>
      <c r="E99" s="112">
        <f t="shared" ref="E99" si="3">+F99-D99</f>
        <v>455080</v>
      </c>
      <c r="F99" s="112">
        <v>475000</v>
      </c>
      <c r="G99" s="112">
        <v>475000</v>
      </c>
    </row>
    <row r="100" ht="15" customHeight="1" spans="1:7">
      <c r="A100" s="114" t="s">
        <v>105</v>
      </c>
      <c r="B100" s="240" t="s">
        <v>106</v>
      </c>
      <c r="C100" s="112"/>
      <c r="D100" s="112"/>
      <c r="E100" s="112"/>
      <c r="F100" s="112"/>
      <c r="G100" s="112"/>
    </row>
    <row r="101" ht="15" customHeight="1" spans="1:7">
      <c r="A101" s="114" t="s">
        <v>107</v>
      </c>
      <c r="B101" s="240"/>
      <c r="C101" s="112"/>
      <c r="D101" s="112"/>
      <c r="E101" s="112"/>
      <c r="F101" s="112"/>
      <c r="G101" s="112"/>
    </row>
    <row r="102" ht="15" customHeight="1" spans="1:7">
      <c r="A102" s="114" t="s">
        <v>104</v>
      </c>
      <c r="B102" s="210"/>
      <c r="C102" s="112">
        <v>1117755</v>
      </c>
      <c r="D102" s="112">
        <v>912250.4</v>
      </c>
      <c r="E102" s="112">
        <f t="shared" ref="E102" si="4">+F102-D102</f>
        <v>987749.6</v>
      </c>
      <c r="F102" s="112">
        <v>1900000</v>
      </c>
      <c r="G102" s="112">
        <v>1900000</v>
      </c>
    </row>
    <row r="103" spans="1:7">
      <c r="A103" s="125"/>
      <c r="B103" s="341"/>
      <c r="C103" s="125"/>
      <c r="D103" s="125"/>
      <c r="E103" s="125"/>
      <c r="F103" s="125"/>
      <c r="G103" s="125"/>
    </row>
    <row r="105" ht="21.75" customHeight="1"/>
    <row r="106" ht="13.5" customHeight="1" spans="1:7">
      <c r="A106" s="137"/>
      <c r="B106" s="137"/>
      <c r="C106" s="137"/>
      <c r="D106" s="137"/>
      <c r="E106" s="137"/>
      <c r="F106" s="137"/>
      <c r="G106" s="137"/>
    </row>
    <row r="107" ht="13.5" customHeight="1" spans="1:7">
      <c r="A107" s="137"/>
      <c r="B107" s="137"/>
      <c r="C107" s="137"/>
      <c r="D107" s="137"/>
      <c r="E107" s="137"/>
      <c r="F107" s="137"/>
      <c r="G107" s="137"/>
    </row>
    <row r="108" ht="13.5" customHeight="1" spans="1:1">
      <c r="A108" s="93" t="s">
        <v>0</v>
      </c>
    </row>
    <row r="109" ht="13.5" customHeight="1" spans="1:1">
      <c r="A109" s="93" t="s">
        <v>108</v>
      </c>
    </row>
    <row r="110" ht="15" customHeight="1" spans="1:1">
      <c r="A110" s="95"/>
    </row>
    <row r="111" ht="15" customHeight="1"/>
    <row r="112" ht="15" customHeight="1" spans="1:7">
      <c r="A112" s="97" t="s">
        <v>2</v>
      </c>
      <c r="B112" s="97"/>
      <c r="C112" s="97"/>
      <c r="D112" s="97"/>
      <c r="E112" s="97"/>
      <c r="F112" s="97"/>
      <c r="G112" s="97"/>
    </row>
    <row r="113" ht="15" customHeight="1" spans="1:7">
      <c r="A113" s="98" t="s">
        <v>3</v>
      </c>
      <c r="B113" s="98"/>
      <c r="C113" s="98"/>
      <c r="D113" s="98"/>
      <c r="E113" s="98"/>
      <c r="F113" s="98"/>
      <c r="G113" s="98"/>
    </row>
    <row r="115" ht="14" spans="1:1">
      <c r="A115" s="202" t="s">
        <v>4</v>
      </c>
    </row>
    <row r="116" ht="15" customHeight="1"/>
    <row r="117" ht="15" customHeight="1" spans="1:7">
      <c r="A117" s="101" t="s">
        <v>5</v>
      </c>
      <c r="B117" s="179" t="s">
        <v>6</v>
      </c>
      <c r="C117" s="102" t="s">
        <v>7</v>
      </c>
      <c r="D117" s="139" t="s">
        <v>8</v>
      </c>
      <c r="E117" s="223"/>
      <c r="F117" s="140"/>
      <c r="G117" s="102" t="s">
        <v>9</v>
      </c>
    </row>
    <row r="118" ht="15" customHeight="1" spans="1:8">
      <c r="A118" s="105"/>
      <c r="B118" s="203"/>
      <c r="C118" s="106"/>
      <c r="D118" s="204" t="s">
        <v>10</v>
      </c>
      <c r="E118" s="204" t="s">
        <v>11</v>
      </c>
      <c r="F118" s="204" t="s">
        <v>12</v>
      </c>
      <c r="G118" s="106"/>
      <c r="H118" s="224"/>
    </row>
    <row r="119" ht="15" customHeight="1" spans="1:7">
      <c r="A119" s="105"/>
      <c r="B119" s="182"/>
      <c r="C119" s="105">
        <v>2020</v>
      </c>
      <c r="D119" s="205" t="s">
        <v>13</v>
      </c>
      <c r="E119" s="205" t="s">
        <v>14</v>
      </c>
      <c r="F119" s="205"/>
      <c r="G119" s="106">
        <v>2022</v>
      </c>
    </row>
    <row r="120" ht="9" customHeight="1" spans="1:7">
      <c r="A120" s="206"/>
      <c r="B120" s="207"/>
      <c r="C120" s="206"/>
      <c r="D120" s="206"/>
      <c r="E120" s="206"/>
      <c r="F120" s="206"/>
      <c r="G120" s="237"/>
    </row>
    <row r="121" ht="15" customHeight="1" spans="1:7">
      <c r="A121" s="114" t="s">
        <v>109</v>
      </c>
      <c r="B121" s="240" t="s">
        <v>110</v>
      </c>
      <c r="C121" s="112"/>
      <c r="D121" s="112"/>
      <c r="E121" s="112"/>
      <c r="F121" s="112"/>
      <c r="G121" s="112"/>
    </row>
    <row r="122" ht="15" customHeight="1" spans="1:7">
      <c r="A122" s="114" t="s">
        <v>111</v>
      </c>
      <c r="B122" s="240"/>
      <c r="C122" s="112"/>
      <c r="D122" s="112"/>
      <c r="E122" s="112"/>
      <c r="F122" s="112"/>
      <c r="G122" s="112"/>
    </row>
    <row r="123" ht="15" customHeight="1" spans="1:7">
      <c r="A123" s="114" t="s">
        <v>112</v>
      </c>
      <c r="B123" s="214"/>
      <c r="C123" s="112">
        <v>36844</v>
      </c>
      <c r="D123" s="112">
        <v>0</v>
      </c>
      <c r="E123" s="112">
        <f>+F123-D123</f>
        <v>156000</v>
      </c>
      <c r="F123" s="112">
        <v>156000</v>
      </c>
      <c r="G123" s="112">
        <v>156000</v>
      </c>
    </row>
    <row r="124" ht="13.7" customHeight="1" spans="1:7">
      <c r="A124" s="114" t="s">
        <v>109</v>
      </c>
      <c r="B124" s="214" t="s">
        <v>113</v>
      </c>
      <c r="C124" s="112"/>
      <c r="D124" s="112"/>
      <c r="E124" s="112"/>
      <c r="F124" s="112"/>
      <c r="G124" s="212"/>
    </row>
    <row r="125" ht="13.7" customHeight="1" spans="1:7">
      <c r="A125" s="114" t="s">
        <v>104</v>
      </c>
      <c r="B125" s="214"/>
      <c r="C125" s="112">
        <v>2285130.1</v>
      </c>
      <c r="D125" s="112">
        <v>2624460.1</v>
      </c>
      <c r="E125" s="112">
        <f t="shared" ref="E125:E156" si="5">+F125-D125</f>
        <v>2075539.9</v>
      </c>
      <c r="F125" s="112">
        <v>4700000</v>
      </c>
      <c r="G125" s="112">
        <v>4700000</v>
      </c>
    </row>
    <row r="126" ht="13.7" customHeight="1" spans="1:7">
      <c r="A126" s="114" t="s">
        <v>114</v>
      </c>
      <c r="B126" s="214" t="s">
        <v>115</v>
      </c>
      <c r="C126" s="112">
        <v>313986.32</v>
      </c>
      <c r="D126" s="112">
        <v>367175</v>
      </c>
      <c r="E126" s="112">
        <f t="shared" si="5"/>
        <v>362825</v>
      </c>
      <c r="F126" s="112">
        <v>730000</v>
      </c>
      <c r="G126" s="112">
        <v>730000</v>
      </c>
    </row>
    <row r="127" ht="13.7" customHeight="1" spans="1:7">
      <c r="A127" s="114" t="s">
        <v>116</v>
      </c>
      <c r="B127" s="214" t="s">
        <v>117</v>
      </c>
      <c r="C127" s="112">
        <v>2256800</v>
      </c>
      <c r="D127" s="112">
        <v>30000</v>
      </c>
      <c r="E127" s="112">
        <f t="shared" si="5"/>
        <v>4970000</v>
      </c>
      <c r="F127" s="112">
        <v>5000000</v>
      </c>
      <c r="G127" s="112">
        <v>5000000</v>
      </c>
    </row>
    <row r="128" ht="13.7" customHeight="1" spans="1:7">
      <c r="A128" s="114" t="s">
        <v>118</v>
      </c>
      <c r="B128" s="214" t="s">
        <v>119</v>
      </c>
      <c r="C128" s="112">
        <v>776879.52</v>
      </c>
      <c r="D128" s="112">
        <v>3805</v>
      </c>
      <c r="E128" s="112">
        <f t="shared" si="5"/>
        <v>2596195</v>
      </c>
      <c r="F128" s="112">
        <v>2600000</v>
      </c>
      <c r="G128" s="112">
        <v>2600000</v>
      </c>
    </row>
    <row r="129" ht="13.7" customHeight="1" spans="1:7">
      <c r="A129" s="114" t="s">
        <v>120</v>
      </c>
      <c r="B129" s="214" t="s">
        <v>99</v>
      </c>
      <c r="C129" s="112"/>
      <c r="D129" s="112"/>
      <c r="E129" s="112"/>
      <c r="F129" s="112"/>
      <c r="G129" s="112"/>
    </row>
    <row r="130" ht="13.7" customHeight="1" spans="1:7">
      <c r="A130" s="114" t="s">
        <v>112</v>
      </c>
      <c r="B130" s="210"/>
      <c r="C130" s="112">
        <v>47095260.04</v>
      </c>
      <c r="D130" s="112">
        <v>2183169.13</v>
      </c>
      <c r="E130" s="112">
        <f t="shared" si="5"/>
        <v>13516830.87</v>
      </c>
      <c r="F130" s="112">
        <v>15700000</v>
      </c>
      <c r="G130" s="112">
        <v>5200000</v>
      </c>
    </row>
    <row r="131" ht="13.7" customHeight="1" spans="1:7">
      <c r="A131" s="114" t="s">
        <v>104</v>
      </c>
      <c r="B131" s="210"/>
      <c r="C131" s="112">
        <v>410706.7</v>
      </c>
      <c r="D131" s="112">
        <v>293150</v>
      </c>
      <c r="E131" s="112">
        <f t="shared" si="5"/>
        <v>228850</v>
      </c>
      <c r="F131" s="112">
        <v>522000</v>
      </c>
      <c r="G131" s="112">
        <v>522000</v>
      </c>
    </row>
    <row r="132" ht="13.7" customHeight="1" spans="1:7">
      <c r="A132" s="114" t="s">
        <v>121</v>
      </c>
      <c r="B132" s="210"/>
      <c r="C132" s="112">
        <v>139063.15</v>
      </c>
      <c r="D132" s="112">
        <v>8992</v>
      </c>
      <c r="E132" s="112">
        <f t="shared" si="5"/>
        <v>168008</v>
      </c>
      <c r="F132" s="112">
        <v>177000</v>
      </c>
      <c r="G132" s="112">
        <v>177000</v>
      </c>
    </row>
    <row r="133" ht="13.7" customHeight="1" spans="1:7">
      <c r="A133" s="114" t="s">
        <v>122</v>
      </c>
      <c r="B133" s="210"/>
      <c r="C133" s="112">
        <v>0</v>
      </c>
      <c r="D133" s="112">
        <v>0</v>
      </c>
      <c r="E133" s="112">
        <f t="shared" si="5"/>
        <v>260648</v>
      </c>
      <c r="F133" s="112">
        <v>260648</v>
      </c>
      <c r="G133" s="112">
        <v>0</v>
      </c>
    </row>
    <row r="134" ht="13.7" customHeight="1" spans="1:7">
      <c r="A134" s="114" t="s">
        <v>123</v>
      </c>
      <c r="B134" s="214" t="s">
        <v>99</v>
      </c>
      <c r="C134" s="112">
        <v>311704.85</v>
      </c>
      <c r="D134" s="112">
        <v>151680</v>
      </c>
      <c r="E134" s="112">
        <f t="shared" si="5"/>
        <v>293320</v>
      </c>
      <c r="F134" s="112">
        <v>445000</v>
      </c>
      <c r="G134" s="112">
        <v>445000</v>
      </c>
    </row>
    <row r="135" ht="13.7" customHeight="1" spans="1:7">
      <c r="A135" s="114" t="s">
        <v>124</v>
      </c>
      <c r="B135" s="342"/>
      <c r="C135" s="343"/>
      <c r="D135" s="343"/>
      <c r="E135" s="343"/>
      <c r="F135" s="343"/>
      <c r="G135" s="343"/>
    </row>
    <row r="136" ht="13.7" customHeight="1" spans="1:7">
      <c r="A136" s="114" t="s">
        <v>125</v>
      </c>
      <c r="B136" s="214" t="s">
        <v>99</v>
      </c>
      <c r="C136" s="112">
        <v>639259.59</v>
      </c>
      <c r="D136" s="112">
        <v>193800.35</v>
      </c>
      <c r="E136" s="112">
        <f t="shared" si="5"/>
        <v>724199.65</v>
      </c>
      <c r="F136" s="112">
        <v>918000</v>
      </c>
      <c r="G136" s="112">
        <v>618000</v>
      </c>
    </row>
    <row r="137" ht="13.7" customHeight="1" spans="1:7">
      <c r="A137" s="114" t="s">
        <v>126</v>
      </c>
      <c r="B137" s="214" t="s">
        <v>99</v>
      </c>
      <c r="C137" s="112">
        <v>12152612</v>
      </c>
      <c r="D137" s="112">
        <v>0</v>
      </c>
      <c r="E137" s="112">
        <f t="shared" si="5"/>
        <v>0</v>
      </c>
      <c r="F137" s="112">
        <v>0</v>
      </c>
      <c r="G137" s="112">
        <v>0</v>
      </c>
    </row>
    <row r="138" ht="13.7" customHeight="1" spans="1:7">
      <c r="A138" s="114" t="s">
        <v>127</v>
      </c>
      <c r="B138" s="342"/>
      <c r="C138" s="112"/>
      <c r="D138" s="112"/>
      <c r="E138" s="112"/>
      <c r="F138" s="112"/>
      <c r="G138" s="112"/>
    </row>
    <row r="139" ht="13.7" customHeight="1" spans="1:7">
      <c r="A139" s="114" t="s">
        <v>128</v>
      </c>
      <c r="B139" s="214" t="s">
        <v>99</v>
      </c>
      <c r="C139" s="112">
        <v>27341.27</v>
      </c>
      <c r="D139" s="112">
        <v>7995.5</v>
      </c>
      <c r="E139" s="112">
        <f t="shared" si="5"/>
        <v>1391004.5</v>
      </c>
      <c r="F139" s="112">
        <v>1399000</v>
      </c>
      <c r="G139" s="112">
        <v>1399000</v>
      </c>
    </row>
    <row r="140" ht="13.7" customHeight="1" spans="1:7">
      <c r="A140" s="114" t="s">
        <v>129</v>
      </c>
      <c r="B140" s="214" t="s">
        <v>99</v>
      </c>
      <c r="C140" s="112">
        <v>7881712.1</v>
      </c>
      <c r="D140" s="112">
        <v>3237253.4</v>
      </c>
      <c r="E140" s="112">
        <f t="shared" si="5"/>
        <v>5399358.6</v>
      </c>
      <c r="F140" s="112">
        <v>8636612</v>
      </c>
      <c r="G140" s="112">
        <v>7722000</v>
      </c>
    </row>
    <row r="141" ht="13.7" customHeight="1" spans="1:7">
      <c r="A141" s="114" t="s">
        <v>130</v>
      </c>
      <c r="B141" s="214" t="s">
        <v>99</v>
      </c>
      <c r="C141" s="112">
        <v>50841425.92</v>
      </c>
      <c r="D141" s="112">
        <v>21054675.36</v>
      </c>
      <c r="E141" s="112">
        <f t="shared" si="5"/>
        <v>44009621.64</v>
      </c>
      <c r="F141" s="112">
        <v>65064297</v>
      </c>
      <c r="G141" s="112">
        <v>64350000</v>
      </c>
    </row>
    <row r="142" ht="13.7" customHeight="1" spans="1:7">
      <c r="A142" s="114" t="s">
        <v>131</v>
      </c>
      <c r="B142" s="214" t="s">
        <v>99</v>
      </c>
      <c r="C142" s="112">
        <v>4116727.62</v>
      </c>
      <c r="D142" s="112">
        <v>1774283.35</v>
      </c>
      <c r="E142" s="112">
        <f t="shared" si="5"/>
        <v>3679516.65</v>
      </c>
      <c r="F142" s="112">
        <v>5453800</v>
      </c>
      <c r="G142" s="112">
        <v>5182000</v>
      </c>
    </row>
    <row r="143" ht="13.7" customHeight="1" spans="1:7">
      <c r="A143" s="114" t="s">
        <v>132</v>
      </c>
      <c r="B143" s="214" t="s">
        <v>99</v>
      </c>
      <c r="C143" s="112">
        <v>45073334.72</v>
      </c>
      <c r="D143" s="112">
        <v>17637029.1</v>
      </c>
      <c r="E143" s="112">
        <f t="shared" si="5"/>
        <v>50415570.9</v>
      </c>
      <c r="F143" s="112">
        <v>68052600</v>
      </c>
      <c r="G143" s="112">
        <v>76578230</v>
      </c>
    </row>
    <row r="144" ht="13.7" customHeight="1" spans="1:7">
      <c r="A144" s="114" t="s">
        <v>133</v>
      </c>
      <c r="B144" s="214" t="s">
        <v>99</v>
      </c>
      <c r="C144" s="344">
        <v>25634629.35</v>
      </c>
      <c r="D144" s="112">
        <v>9705770.3</v>
      </c>
      <c r="E144" s="112">
        <f t="shared" si="5"/>
        <v>20328229.7</v>
      </c>
      <c r="F144" s="112">
        <v>30034000</v>
      </c>
      <c r="G144" s="112">
        <v>28167540</v>
      </c>
    </row>
    <row r="145" ht="13.7" customHeight="1" spans="1:7">
      <c r="A145" s="114" t="s">
        <v>134</v>
      </c>
      <c r="B145" s="214" t="s">
        <v>99</v>
      </c>
      <c r="C145" s="112">
        <v>1388347.82</v>
      </c>
      <c r="D145" s="112">
        <v>758800</v>
      </c>
      <c r="E145" s="112">
        <f t="shared" si="5"/>
        <v>1883000</v>
      </c>
      <c r="F145" s="112">
        <v>2641800</v>
      </c>
      <c r="G145" s="112">
        <v>2429000</v>
      </c>
    </row>
    <row r="146" ht="13.7" customHeight="1" spans="1:7">
      <c r="A146" s="114" t="s">
        <v>135</v>
      </c>
      <c r="B146" s="342"/>
      <c r="C146" s="112"/>
      <c r="D146" s="112"/>
      <c r="E146" s="112"/>
      <c r="F146" s="112"/>
      <c r="G146" s="112"/>
    </row>
    <row r="147" ht="13.7" customHeight="1" spans="1:7">
      <c r="A147" s="114" t="s">
        <v>136</v>
      </c>
      <c r="B147" s="214" t="s">
        <v>99</v>
      </c>
      <c r="C147" s="112">
        <v>2184856.47</v>
      </c>
      <c r="D147" s="112">
        <v>964927.69</v>
      </c>
      <c r="E147" s="112">
        <f t="shared" si="5"/>
        <v>1674472.31</v>
      </c>
      <c r="F147" s="112">
        <v>2639400</v>
      </c>
      <c r="G147" s="112">
        <v>2418000</v>
      </c>
    </row>
    <row r="148" ht="13.7" customHeight="1" spans="1:7">
      <c r="A148" s="114" t="s">
        <v>137</v>
      </c>
      <c r="B148" s="214" t="s">
        <v>99</v>
      </c>
      <c r="C148" s="112">
        <v>23861455.69</v>
      </c>
      <c r="D148" s="112">
        <v>11595598.71</v>
      </c>
      <c r="E148" s="112">
        <f t="shared" si="5"/>
        <v>18468999.29</v>
      </c>
      <c r="F148" s="112">
        <v>30064598</v>
      </c>
      <c r="G148" s="112">
        <v>27538350</v>
      </c>
    </row>
    <row r="149" ht="13.7" customHeight="1" spans="1:7">
      <c r="A149" s="114" t="s">
        <v>138</v>
      </c>
      <c r="B149" s="214" t="s">
        <v>99</v>
      </c>
      <c r="C149" s="112">
        <v>2582274.58</v>
      </c>
      <c r="D149" s="112">
        <v>954889.17</v>
      </c>
      <c r="E149" s="112">
        <f t="shared" si="5"/>
        <v>1646110.83</v>
      </c>
      <c r="F149" s="112">
        <v>2601000</v>
      </c>
      <c r="G149" s="112">
        <v>2368000</v>
      </c>
    </row>
    <row r="150" ht="13.7" customHeight="1" spans="1:7">
      <c r="A150" s="114" t="s">
        <v>139</v>
      </c>
      <c r="B150" s="214" t="s">
        <v>99</v>
      </c>
      <c r="C150" s="112">
        <v>7032175.23</v>
      </c>
      <c r="D150" s="112">
        <v>2536000</v>
      </c>
      <c r="E150" s="112">
        <f t="shared" si="5"/>
        <v>5206720</v>
      </c>
      <c r="F150" s="112">
        <v>7742720</v>
      </c>
      <c r="G150" s="112">
        <v>7070400</v>
      </c>
    </row>
    <row r="151" ht="13.7" customHeight="1" spans="1:7">
      <c r="A151" s="114" t="s">
        <v>140</v>
      </c>
      <c r="B151" s="342"/>
      <c r="C151" s="112"/>
      <c r="D151" s="112"/>
      <c r="E151" s="114"/>
      <c r="F151" s="112"/>
      <c r="G151" s="114"/>
    </row>
    <row r="152" ht="13.7" customHeight="1" spans="1:7">
      <c r="A152" s="114" t="s">
        <v>141</v>
      </c>
      <c r="B152" s="214" t="s">
        <v>99</v>
      </c>
      <c r="C152" s="112">
        <v>43582431.99</v>
      </c>
      <c r="D152" s="112">
        <v>18510502.2</v>
      </c>
      <c r="E152" s="112">
        <f t="shared" si="5"/>
        <v>27776917.8</v>
      </c>
      <c r="F152" s="112">
        <v>46287420</v>
      </c>
      <c r="G152" s="112">
        <v>48335837</v>
      </c>
    </row>
    <row r="153" ht="13.7" customHeight="1" spans="1:7">
      <c r="A153" s="114" t="s">
        <v>142</v>
      </c>
      <c r="B153" s="214" t="s">
        <v>99</v>
      </c>
      <c r="C153" s="112">
        <v>1942874.47</v>
      </c>
      <c r="D153" s="112">
        <v>693985.6</v>
      </c>
      <c r="E153" s="112">
        <f t="shared" si="5"/>
        <v>2020414.4</v>
      </c>
      <c r="F153" s="112">
        <v>2714400</v>
      </c>
      <c r="G153" s="112">
        <v>2559000</v>
      </c>
    </row>
    <row r="154" ht="13.7" customHeight="1" spans="1:7">
      <c r="A154" s="114" t="s">
        <v>143</v>
      </c>
      <c r="B154" s="214" t="s">
        <v>99</v>
      </c>
      <c r="C154" s="112">
        <v>4623487.58</v>
      </c>
      <c r="D154" s="112">
        <v>1957361.89</v>
      </c>
      <c r="E154" s="112">
        <f t="shared" si="5"/>
        <v>3233718.11</v>
      </c>
      <c r="F154" s="112">
        <v>5191080</v>
      </c>
      <c r="G154" s="112">
        <v>5200700</v>
      </c>
    </row>
    <row r="155" ht="13.7" customHeight="1" spans="1:7">
      <c r="A155" s="114" t="s">
        <v>144</v>
      </c>
      <c r="B155" s="214" t="s">
        <v>99</v>
      </c>
      <c r="C155" s="112">
        <v>1345349.79</v>
      </c>
      <c r="D155" s="112">
        <v>292146.37</v>
      </c>
      <c r="E155" s="112">
        <f t="shared" si="5"/>
        <v>3361548.63</v>
      </c>
      <c r="F155" s="112">
        <v>3653695</v>
      </c>
      <c r="G155" s="112">
        <v>1483100</v>
      </c>
    </row>
    <row r="156" ht="13.7" customHeight="1" spans="1:7">
      <c r="A156" s="114" t="s">
        <v>145</v>
      </c>
      <c r="B156" s="214" t="s">
        <v>99</v>
      </c>
      <c r="C156" s="112">
        <v>442542.69</v>
      </c>
      <c r="D156" s="112">
        <v>168000</v>
      </c>
      <c r="E156" s="112">
        <f t="shared" si="5"/>
        <v>443600</v>
      </c>
      <c r="F156" s="112">
        <v>611600</v>
      </c>
      <c r="G156" s="112">
        <v>571000</v>
      </c>
    </row>
    <row r="157" spans="1:7">
      <c r="A157" s="125"/>
      <c r="B157" s="341"/>
      <c r="C157" s="125"/>
      <c r="D157" s="125"/>
      <c r="E157" s="125"/>
      <c r="F157" s="125"/>
      <c r="G157" s="125"/>
    </row>
    <row r="158" ht="10.5" customHeight="1" spans="1:7">
      <c r="A158" s="345" t="s">
        <v>146</v>
      </c>
      <c r="B158" s="345"/>
      <c r="C158" s="345"/>
      <c r="D158" s="345"/>
      <c r="E158" s="345"/>
      <c r="F158" s="345"/>
      <c r="G158" s="345"/>
    </row>
    <row r="159" ht="11.25" customHeight="1" spans="1:7">
      <c r="A159" s="346"/>
      <c r="B159" s="346"/>
      <c r="C159" s="346"/>
      <c r="D159" s="346"/>
      <c r="E159" s="346"/>
      <c r="F159" s="346"/>
      <c r="G159" s="346"/>
    </row>
    <row r="160" ht="15.75" customHeight="1" spans="1:7">
      <c r="A160" s="346"/>
      <c r="B160" s="346"/>
      <c r="C160" s="346"/>
      <c r="D160" s="346"/>
      <c r="E160" s="346"/>
      <c r="F160" s="346"/>
      <c r="G160" s="346"/>
    </row>
    <row r="161" ht="13.5" customHeight="1" spans="1:7">
      <c r="A161" s="137"/>
      <c r="B161" s="137"/>
      <c r="C161" s="137"/>
      <c r="D161" s="137"/>
      <c r="E161" s="137"/>
      <c r="F161" s="137"/>
      <c r="G161" s="137"/>
    </row>
    <row r="162" ht="13.5" customHeight="1" spans="1:7">
      <c r="A162" s="137"/>
      <c r="B162" s="137"/>
      <c r="C162" s="137"/>
      <c r="D162" s="137"/>
      <c r="E162" s="137"/>
      <c r="F162" s="137"/>
      <c r="G162" s="137"/>
    </row>
    <row r="163" ht="13.5" customHeight="1" spans="1:1">
      <c r="A163" s="93" t="s">
        <v>0</v>
      </c>
    </row>
    <row r="164" ht="13.5" customHeight="1" spans="1:1">
      <c r="A164" s="93" t="s">
        <v>147</v>
      </c>
    </row>
    <row r="165" ht="15" customHeight="1" spans="1:1">
      <c r="A165" s="95"/>
    </row>
    <row r="166" ht="15" customHeight="1"/>
    <row r="167" ht="15" customHeight="1" spans="1:7">
      <c r="A167" s="97" t="s">
        <v>2</v>
      </c>
      <c r="B167" s="97"/>
      <c r="C167" s="97"/>
      <c r="D167" s="97"/>
      <c r="E167" s="97"/>
      <c r="F167" s="97"/>
      <c r="G167" s="97"/>
    </row>
    <row r="168" ht="15" customHeight="1" spans="1:7">
      <c r="A168" s="98" t="s">
        <v>61</v>
      </c>
      <c r="B168" s="98"/>
      <c r="C168" s="98"/>
      <c r="D168" s="98"/>
      <c r="E168" s="98"/>
      <c r="F168" s="98"/>
      <c r="G168" s="98"/>
    </row>
    <row r="170" ht="14" spans="1:1">
      <c r="A170" s="202" t="s">
        <v>4</v>
      </c>
    </row>
    <row r="171" ht="15" customHeight="1"/>
    <row r="172" ht="15" customHeight="1" spans="1:7">
      <c r="A172" s="101" t="s">
        <v>5</v>
      </c>
      <c r="B172" s="179" t="s">
        <v>6</v>
      </c>
      <c r="C172" s="102" t="s">
        <v>7</v>
      </c>
      <c r="D172" s="139" t="s">
        <v>8</v>
      </c>
      <c r="E172" s="223"/>
      <c r="F172" s="140"/>
      <c r="G172" s="102" t="s">
        <v>9</v>
      </c>
    </row>
    <row r="173" ht="15" customHeight="1" spans="1:8">
      <c r="A173" s="105"/>
      <c r="B173" s="203"/>
      <c r="C173" s="106"/>
      <c r="D173" s="204" t="s">
        <v>10</v>
      </c>
      <c r="E173" s="204" t="s">
        <v>11</v>
      </c>
      <c r="F173" s="204" t="s">
        <v>12</v>
      </c>
      <c r="G173" s="106"/>
      <c r="H173" s="224"/>
    </row>
    <row r="174" ht="15" customHeight="1" spans="1:7">
      <c r="A174" s="105"/>
      <c r="B174" s="182"/>
      <c r="C174" s="105">
        <v>2020</v>
      </c>
      <c r="D174" s="205" t="s">
        <v>13</v>
      </c>
      <c r="E174" s="205" t="s">
        <v>14</v>
      </c>
      <c r="F174" s="205"/>
      <c r="G174" s="106">
        <v>2022</v>
      </c>
    </row>
    <row r="175" ht="9" customHeight="1" spans="1:7">
      <c r="A175" s="206"/>
      <c r="B175" s="207"/>
      <c r="C175" s="206"/>
      <c r="D175" s="206"/>
      <c r="E175" s="206"/>
      <c r="F175" s="206"/>
      <c r="G175" s="237"/>
    </row>
    <row r="176" ht="15" customHeight="1" spans="1:7">
      <c r="A176" s="114" t="s">
        <v>148</v>
      </c>
      <c r="B176" s="214" t="s">
        <v>99</v>
      </c>
      <c r="C176" s="112">
        <v>2864354.72</v>
      </c>
      <c r="D176" s="112">
        <v>1070511.84</v>
      </c>
      <c r="E176" s="112">
        <f>+F176-D176</f>
        <v>1908288.16</v>
      </c>
      <c r="F176" s="112">
        <v>2978800</v>
      </c>
      <c r="G176" s="112">
        <v>2749000</v>
      </c>
    </row>
    <row r="177" ht="15" customHeight="1" spans="1:7">
      <c r="A177" s="114" t="s">
        <v>149</v>
      </c>
      <c r="B177" s="214" t="s">
        <v>99</v>
      </c>
      <c r="C177" s="112">
        <v>2563316.8</v>
      </c>
      <c r="D177" s="112">
        <v>653985.63</v>
      </c>
      <c r="E177" s="112">
        <f>+F177-D177</f>
        <v>1645793.37</v>
      </c>
      <c r="F177" s="112">
        <v>2299779</v>
      </c>
      <c r="G177" s="112">
        <v>2406700</v>
      </c>
    </row>
    <row r="178" ht="15" customHeight="1" spans="1:7">
      <c r="A178" s="114" t="s">
        <v>150</v>
      </c>
      <c r="B178" s="214" t="s">
        <v>99</v>
      </c>
      <c r="C178" s="112">
        <v>18666666.21</v>
      </c>
      <c r="D178" s="112">
        <v>6745083.33</v>
      </c>
      <c r="E178" s="112">
        <f>+F178-D178</f>
        <v>12451000.67</v>
      </c>
      <c r="F178" s="112">
        <v>19196084</v>
      </c>
      <c r="G178" s="112">
        <v>17820000</v>
      </c>
    </row>
    <row r="179" ht="15" customHeight="1" spans="1:7">
      <c r="A179" s="114" t="s">
        <v>151</v>
      </c>
      <c r="B179" s="214" t="s">
        <v>99</v>
      </c>
      <c r="C179" s="112">
        <v>2251939.54</v>
      </c>
      <c r="D179" s="112">
        <v>802762.5</v>
      </c>
      <c r="E179" s="112">
        <f t="shared" ref="E179:E200" si="6">+F179-D179</f>
        <v>1490200.5</v>
      </c>
      <c r="F179" s="112">
        <v>2292963</v>
      </c>
      <c r="G179" s="112">
        <v>2079000</v>
      </c>
    </row>
    <row r="180" ht="15" customHeight="1" spans="1:7">
      <c r="A180" s="114" t="s">
        <v>152</v>
      </c>
      <c r="B180" s="214" t="s">
        <v>99</v>
      </c>
      <c r="C180" s="112">
        <v>754186.44</v>
      </c>
      <c r="D180" s="112">
        <v>753920</v>
      </c>
      <c r="E180" s="112">
        <f t="shared" si="6"/>
        <v>1521280</v>
      </c>
      <c r="F180" s="112">
        <v>2275200</v>
      </c>
      <c r="G180" s="112">
        <v>2079000</v>
      </c>
    </row>
    <row r="181" ht="15" customHeight="1" spans="1:7">
      <c r="A181" s="114" t="s">
        <v>153</v>
      </c>
      <c r="B181" s="214" t="s">
        <v>99</v>
      </c>
      <c r="C181" s="112">
        <v>1024556.04</v>
      </c>
      <c r="D181" s="112">
        <v>335600</v>
      </c>
      <c r="E181" s="112">
        <f t="shared" si="6"/>
        <v>1306000</v>
      </c>
      <c r="F181" s="112">
        <v>1641600</v>
      </c>
      <c r="G181" s="112">
        <v>1584000</v>
      </c>
    </row>
    <row r="182" ht="15" customHeight="1" spans="1:7">
      <c r="A182" s="114" t="s">
        <v>154</v>
      </c>
      <c r="B182" s="210"/>
      <c r="C182" s="112"/>
      <c r="D182" s="112"/>
      <c r="E182" s="112"/>
      <c r="F182" s="112"/>
      <c r="G182" s="112"/>
    </row>
    <row r="183" ht="15" customHeight="1" spans="1:7">
      <c r="A183" s="114" t="s">
        <v>155</v>
      </c>
      <c r="B183" s="214" t="s">
        <v>99</v>
      </c>
      <c r="C183" s="112">
        <v>418228.12</v>
      </c>
      <c r="D183" s="112">
        <v>167200</v>
      </c>
      <c r="E183" s="112">
        <f t="shared" si="6"/>
        <v>372200</v>
      </c>
      <c r="F183" s="112">
        <v>539400</v>
      </c>
      <c r="G183" s="112">
        <f>495000+741000</f>
        <v>1236000</v>
      </c>
    </row>
    <row r="184" ht="15" customHeight="1" spans="1:7">
      <c r="A184" s="114" t="s">
        <v>156</v>
      </c>
      <c r="B184" s="214" t="s">
        <v>99</v>
      </c>
      <c r="C184" s="112">
        <v>1083755.1</v>
      </c>
      <c r="D184" s="112">
        <v>412495.84</v>
      </c>
      <c r="E184" s="112">
        <f t="shared" si="6"/>
        <v>666600.16</v>
      </c>
      <c r="F184" s="112">
        <v>1079096</v>
      </c>
      <c r="G184" s="112">
        <v>990000</v>
      </c>
    </row>
    <row r="185" ht="15" customHeight="1" spans="1:7">
      <c r="A185" s="114" t="s">
        <v>157</v>
      </c>
      <c r="B185" s="214" t="s">
        <v>99</v>
      </c>
      <c r="C185" s="112">
        <v>881553.18</v>
      </c>
      <c r="D185" s="112">
        <v>302800</v>
      </c>
      <c r="E185" s="112">
        <f t="shared" si="6"/>
        <v>571400</v>
      </c>
      <c r="F185" s="112">
        <v>874200</v>
      </c>
      <c r="G185" s="112">
        <v>792000</v>
      </c>
    </row>
    <row r="186" ht="15" customHeight="1" spans="1:7">
      <c r="A186" s="114" t="s">
        <v>158</v>
      </c>
      <c r="B186" s="214"/>
      <c r="C186" s="112"/>
      <c r="D186" s="112"/>
      <c r="E186" s="112"/>
      <c r="F186" s="112"/>
      <c r="G186" s="112"/>
    </row>
    <row r="187" ht="15" customHeight="1" spans="1:7">
      <c r="A187" s="114" t="s">
        <v>159</v>
      </c>
      <c r="B187" s="214" t="s">
        <v>99</v>
      </c>
      <c r="C187" s="112">
        <v>8802040.62</v>
      </c>
      <c r="D187" s="112">
        <v>3818450</v>
      </c>
      <c r="E187" s="112">
        <f t="shared" ref="E187" si="7">+F187-D187</f>
        <v>6985200</v>
      </c>
      <c r="F187" s="112">
        <v>10803650</v>
      </c>
      <c r="G187" s="112">
        <v>9974800</v>
      </c>
    </row>
    <row r="188" ht="13.5" customHeight="1" spans="1:7">
      <c r="A188" s="114" t="s">
        <v>160</v>
      </c>
      <c r="B188" s="214" t="s">
        <v>99</v>
      </c>
      <c r="C188" s="112">
        <v>2452974.57</v>
      </c>
      <c r="D188" s="112">
        <v>944186.16</v>
      </c>
      <c r="E188" s="112">
        <f t="shared" si="6"/>
        <v>1635993.84</v>
      </c>
      <c r="F188" s="112">
        <v>2580180</v>
      </c>
      <c r="G188" s="112">
        <v>2882880</v>
      </c>
    </row>
    <row r="189" ht="15" customHeight="1" spans="1:7">
      <c r="A189" s="114" t="s">
        <v>161</v>
      </c>
      <c r="B189" s="210"/>
      <c r="C189" s="112"/>
      <c r="D189" s="112"/>
      <c r="E189" s="112"/>
      <c r="F189" s="112"/>
      <c r="G189" s="112"/>
    </row>
    <row r="190" ht="15" customHeight="1" spans="1:7">
      <c r="A190" s="114" t="s">
        <v>162</v>
      </c>
      <c r="B190" s="214" t="s">
        <v>99</v>
      </c>
      <c r="C190" s="112">
        <v>5701973.3</v>
      </c>
      <c r="D190" s="112">
        <v>1822147.25</v>
      </c>
      <c r="E190" s="112">
        <f t="shared" si="6"/>
        <v>9739576.23</v>
      </c>
      <c r="F190" s="112">
        <v>11561723.48</v>
      </c>
      <c r="G190" s="112">
        <v>12798400</v>
      </c>
    </row>
    <row r="191" ht="15" customHeight="1" spans="1:7">
      <c r="A191" s="114" t="s">
        <v>163</v>
      </c>
      <c r="B191" s="214"/>
      <c r="C191" s="112"/>
      <c r="D191" s="112"/>
      <c r="E191" s="112"/>
      <c r="F191" s="112"/>
      <c r="G191" s="112"/>
    </row>
    <row r="192" ht="15" customHeight="1" spans="1:7">
      <c r="A192" s="114" t="s">
        <v>164</v>
      </c>
      <c r="B192" s="214" t="s">
        <v>99</v>
      </c>
      <c r="C192" s="263" t="s">
        <v>165</v>
      </c>
      <c r="D192" s="264"/>
      <c r="E192" s="264"/>
      <c r="F192" s="265"/>
      <c r="G192" s="112">
        <v>250000</v>
      </c>
    </row>
    <row r="193" ht="15" customHeight="1" spans="1:7">
      <c r="A193" s="114" t="s">
        <v>166</v>
      </c>
      <c r="B193" s="214" t="s">
        <v>167</v>
      </c>
      <c r="C193" s="112">
        <v>2649272.54</v>
      </c>
      <c r="D193" s="112">
        <v>1120249.13</v>
      </c>
      <c r="E193" s="112">
        <f t="shared" si="6"/>
        <v>3179750.87</v>
      </c>
      <c r="F193" s="112">
        <v>4300000</v>
      </c>
      <c r="G193" s="112">
        <v>4300000</v>
      </c>
    </row>
    <row r="194" ht="15" customHeight="1" spans="1:7">
      <c r="A194" s="114" t="s">
        <v>168</v>
      </c>
      <c r="B194" s="214" t="s">
        <v>169</v>
      </c>
      <c r="C194" s="112">
        <v>77449635.21</v>
      </c>
      <c r="D194" s="112">
        <v>28901734.07</v>
      </c>
      <c r="E194" s="112">
        <f t="shared" si="6"/>
        <v>80098265.93</v>
      </c>
      <c r="F194" s="112">
        <v>109000000</v>
      </c>
      <c r="G194" s="112">
        <v>109000000</v>
      </c>
    </row>
    <row r="195" ht="15" customHeight="1" spans="1:7">
      <c r="A195" s="114" t="s">
        <v>170</v>
      </c>
      <c r="B195" s="214" t="s">
        <v>171</v>
      </c>
      <c r="C195" s="112"/>
      <c r="D195" s="112"/>
      <c r="E195" s="112"/>
      <c r="F195" s="112"/>
      <c r="G195" s="112"/>
    </row>
    <row r="196" ht="15" customHeight="1" spans="1:7">
      <c r="A196" s="114" t="s">
        <v>172</v>
      </c>
      <c r="B196" s="214"/>
      <c r="C196" s="112">
        <v>3863110.3</v>
      </c>
      <c r="D196" s="112">
        <v>1729456.3</v>
      </c>
      <c r="E196" s="112">
        <f t="shared" si="6"/>
        <v>4770543.7</v>
      </c>
      <c r="F196" s="112">
        <v>6500000</v>
      </c>
      <c r="G196" s="112">
        <v>6500000</v>
      </c>
    </row>
    <row r="197" ht="15" customHeight="1" spans="1:7">
      <c r="A197" s="114" t="s">
        <v>173</v>
      </c>
      <c r="B197" s="214"/>
      <c r="C197" s="112">
        <v>109337.55</v>
      </c>
      <c r="D197" s="112">
        <v>6764.31</v>
      </c>
      <c r="E197" s="112">
        <f t="shared" si="6"/>
        <v>354235.69</v>
      </c>
      <c r="F197" s="112">
        <v>361000</v>
      </c>
      <c r="G197" s="112">
        <v>361000</v>
      </c>
    </row>
    <row r="198" ht="15" customHeight="1" spans="1:7">
      <c r="A198" s="114" t="s">
        <v>174</v>
      </c>
      <c r="B198" s="214" t="s">
        <v>175</v>
      </c>
      <c r="C198" s="112">
        <v>0</v>
      </c>
      <c r="D198" s="112">
        <v>0</v>
      </c>
      <c r="E198" s="112">
        <f t="shared" si="6"/>
        <v>200000</v>
      </c>
      <c r="F198" s="112">
        <v>200000</v>
      </c>
      <c r="G198" s="112">
        <v>200000</v>
      </c>
    </row>
    <row r="199" ht="15" customHeight="1" spans="1:7">
      <c r="A199" s="114" t="s">
        <v>176</v>
      </c>
      <c r="B199" s="214" t="s">
        <v>99</v>
      </c>
      <c r="C199" s="112">
        <v>13150900</v>
      </c>
      <c r="D199" s="112">
        <v>0</v>
      </c>
      <c r="E199" s="112">
        <f t="shared" si="6"/>
        <v>0</v>
      </c>
      <c r="F199" s="112">
        <v>0</v>
      </c>
      <c r="G199" s="112">
        <v>0</v>
      </c>
    </row>
    <row r="200" ht="15" customHeight="1" spans="1:7">
      <c r="A200" s="114" t="s">
        <v>177</v>
      </c>
      <c r="B200" s="214" t="s">
        <v>178</v>
      </c>
      <c r="C200" s="112">
        <v>7985000</v>
      </c>
      <c r="D200" s="112">
        <v>0</v>
      </c>
      <c r="E200" s="112">
        <f t="shared" si="6"/>
        <v>0</v>
      </c>
      <c r="F200" s="112">
        <v>0</v>
      </c>
      <c r="G200" s="112">
        <v>0</v>
      </c>
    </row>
    <row r="201" ht="15" customHeight="1" spans="1:7">
      <c r="A201" s="114" t="s">
        <v>179</v>
      </c>
      <c r="B201" s="214"/>
      <c r="C201" s="112"/>
      <c r="D201" s="112"/>
      <c r="E201" s="112"/>
      <c r="F201" s="112"/>
      <c r="G201" s="112"/>
    </row>
    <row r="202" ht="15" customHeight="1" spans="1:7">
      <c r="A202" s="114" t="s">
        <v>180</v>
      </c>
      <c r="B202" s="214" t="s">
        <v>181</v>
      </c>
      <c r="C202" s="112">
        <v>42502692</v>
      </c>
      <c r="D202" s="112">
        <v>0</v>
      </c>
      <c r="E202" s="112">
        <f t="shared" ref="E202" si="8">+F202-D202</f>
        <v>0</v>
      </c>
      <c r="F202" s="112">
        <v>0</v>
      </c>
      <c r="G202" s="112">
        <v>0</v>
      </c>
    </row>
    <row r="203" spans="1:7">
      <c r="A203" s="125"/>
      <c r="B203" s="341"/>
      <c r="C203" s="125"/>
      <c r="D203" s="125"/>
      <c r="E203" s="125"/>
      <c r="F203" s="125"/>
      <c r="G203" s="125"/>
    </row>
    <row r="204" ht="15" customHeight="1" spans="1:7">
      <c r="A204" s="147" t="s">
        <v>182</v>
      </c>
      <c r="B204" s="217"/>
      <c r="C204" s="180">
        <f>SUM(C175:C203,C120:C157,C68:C103)</f>
        <v>522924772.57</v>
      </c>
      <c r="D204" s="180">
        <f>SUM(D175:D203,D120:D157,D68:D103)</f>
        <v>170573581.07</v>
      </c>
      <c r="E204" s="180">
        <f>SUM(E175:E203,E120:E157,E68:E103)</f>
        <v>391490449.41</v>
      </c>
      <c r="F204" s="180">
        <f>SUM(F175:F203,F120:F157,F68:F103)</f>
        <v>562064030.48</v>
      </c>
      <c r="G204" s="180">
        <f>SUM(G175:G203,G120:G157,G68:G103)</f>
        <v>557148474</v>
      </c>
    </row>
    <row r="205" ht="15" customHeight="1" spans="1:7">
      <c r="A205" s="150" t="s">
        <v>183</v>
      </c>
      <c r="B205" s="218"/>
      <c r="C205" s="183"/>
      <c r="D205" s="183"/>
      <c r="E205" s="183"/>
      <c r="F205" s="183"/>
      <c r="G205" s="183"/>
    </row>
    <row r="206" customHeight="1" spans="1:7">
      <c r="A206" s="345" t="s">
        <v>146</v>
      </c>
      <c r="B206" s="345"/>
      <c r="C206" s="345"/>
      <c r="D206" s="345"/>
      <c r="E206" s="345"/>
      <c r="F206" s="345"/>
      <c r="G206" s="345"/>
    </row>
    <row r="207" ht="18.75" customHeight="1" spans="1:7">
      <c r="A207" s="347"/>
      <c r="B207" s="347"/>
      <c r="C207" s="347"/>
      <c r="D207" s="347"/>
      <c r="E207" s="347"/>
      <c r="F207" s="347"/>
      <c r="G207" s="347"/>
    </row>
    <row r="208" ht="18.75" customHeight="1" spans="1:7">
      <c r="A208" s="347"/>
      <c r="B208" s="347"/>
      <c r="C208" s="347"/>
      <c r="D208" s="347"/>
      <c r="E208" s="347"/>
      <c r="F208" s="347"/>
      <c r="G208" s="347"/>
    </row>
    <row r="209" ht="18.75" customHeight="1" spans="1:7">
      <c r="A209" s="347"/>
      <c r="B209" s="347"/>
      <c r="C209" s="347"/>
      <c r="D209" s="347"/>
      <c r="E209" s="347"/>
      <c r="F209" s="347"/>
      <c r="G209" s="347"/>
    </row>
    <row r="210" ht="15" customHeight="1" spans="1:7">
      <c r="A210" s="347"/>
      <c r="B210" s="347"/>
      <c r="C210" s="347"/>
      <c r="D210" s="347"/>
      <c r="E210" s="347"/>
      <c r="F210" s="347"/>
      <c r="G210" s="347"/>
    </row>
    <row r="211" ht="12.75" customHeight="1" spans="1:7">
      <c r="A211" s="347"/>
      <c r="B211" s="347"/>
      <c r="C211" s="347"/>
      <c r="D211" s="347"/>
      <c r="E211" s="347"/>
      <c r="F211" s="347"/>
      <c r="G211" s="347"/>
    </row>
    <row r="212" ht="13.5" customHeight="1" spans="1:7">
      <c r="A212" s="137"/>
      <c r="B212" s="137"/>
      <c r="C212" s="137"/>
      <c r="D212" s="137"/>
      <c r="E212" s="137"/>
      <c r="F212" s="137"/>
      <c r="G212" s="137"/>
    </row>
    <row r="213" ht="13.5" customHeight="1" spans="1:11">
      <c r="A213" s="137"/>
      <c r="B213" s="137"/>
      <c r="C213" s="137"/>
      <c r="D213" s="137"/>
      <c r="E213" s="137"/>
      <c r="F213" s="137"/>
      <c r="G213" s="137"/>
      <c r="K213" s="93" t="s">
        <v>184</v>
      </c>
    </row>
    <row r="214" ht="15" customHeight="1" spans="1:1">
      <c r="A214" s="93" t="s">
        <v>0</v>
      </c>
    </row>
    <row r="215" ht="15" customHeight="1" spans="1:1">
      <c r="A215" s="93" t="s">
        <v>185</v>
      </c>
    </row>
    <row r="216" ht="15" customHeight="1" spans="1:1">
      <c r="A216" s="95"/>
    </row>
    <row r="217" ht="15" customHeight="1"/>
    <row r="218" ht="15" customHeight="1" spans="1:7">
      <c r="A218" s="97" t="s">
        <v>2</v>
      </c>
      <c r="B218" s="97"/>
      <c r="C218" s="97"/>
      <c r="D218" s="97"/>
      <c r="E218" s="97"/>
      <c r="F218" s="97"/>
      <c r="G218" s="97"/>
    </row>
    <row r="219" ht="15" customHeight="1" spans="1:7">
      <c r="A219" s="98" t="s">
        <v>61</v>
      </c>
      <c r="B219" s="98"/>
      <c r="C219" s="98"/>
      <c r="D219" s="98"/>
      <c r="E219" s="98"/>
      <c r="F219" s="98"/>
      <c r="G219" s="98"/>
    </row>
    <row r="221" ht="14" spans="1:1">
      <c r="A221" s="202" t="s">
        <v>4</v>
      </c>
    </row>
    <row r="222" ht="15" customHeight="1"/>
    <row r="223" ht="15" customHeight="1" spans="1:7">
      <c r="A223" s="101" t="s">
        <v>5</v>
      </c>
      <c r="B223" s="179" t="s">
        <v>6</v>
      </c>
      <c r="C223" s="102" t="s">
        <v>7</v>
      </c>
      <c r="D223" s="139" t="s">
        <v>8</v>
      </c>
      <c r="E223" s="223"/>
      <c r="F223" s="140"/>
      <c r="G223" s="102" t="s">
        <v>9</v>
      </c>
    </row>
    <row r="224" ht="15" customHeight="1" spans="1:8">
      <c r="A224" s="105"/>
      <c r="B224" s="203"/>
      <c r="C224" s="106"/>
      <c r="D224" s="204" t="s">
        <v>10</v>
      </c>
      <c r="E224" s="204" t="s">
        <v>11</v>
      </c>
      <c r="F224" s="204" t="s">
        <v>12</v>
      </c>
      <c r="G224" s="106"/>
      <c r="H224" s="224"/>
    </row>
    <row r="225" ht="15" customHeight="1" spans="1:7">
      <c r="A225" s="105"/>
      <c r="B225" s="182"/>
      <c r="C225" s="105">
        <v>2020</v>
      </c>
      <c r="D225" s="205" t="s">
        <v>13</v>
      </c>
      <c r="E225" s="205" t="s">
        <v>14</v>
      </c>
      <c r="F225" s="205"/>
      <c r="G225" s="106">
        <v>2022</v>
      </c>
    </row>
    <row r="226" ht="9" customHeight="1" spans="1:7">
      <c r="A226" s="206"/>
      <c r="B226" s="207"/>
      <c r="C226" s="206"/>
      <c r="D226" s="206"/>
      <c r="E226" s="206"/>
      <c r="F226" s="206"/>
      <c r="G226" s="237"/>
    </row>
    <row r="227" ht="16.5" customHeight="1" spans="1:7">
      <c r="A227" s="113" t="s">
        <v>186</v>
      </c>
      <c r="B227" s="342"/>
      <c r="C227" s="212"/>
      <c r="D227" s="212"/>
      <c r="E227" s="212"/>
      <c r="F227" s="212"/>
      <c r="G227" s="212"/>
    </row>
    <row r="228" s="169" customFormat="1" ht="6.75" customHeight="1" spans="1:7">
      <c r="A228" s="212"/>
      <c r="B228" s="210"/>
      <c r="C228" s="114"/>
      <c r="D228" s="114"/>
      <c r="E228" s="114"/>
      <c r="F228" s="114"/>
      <c r="G228" s="114"/>
    </row>
    <row r="229" ht="15" customHeight="1" spans="1:7">
      <c r="A229" s="211" t="s">
        <v>187</v>
      </c>
      <c r="B229" s="214" t="s">
        <v>188</v>
      </c>
      <c r="C229" s="215"/>
      <c r="D229" s="215"/>
      <c r="E229" s="112"/>
      <c r="F229" s="112"/>
      <c r="G229" s="112"/>
    </row>
    <row r="230" ht="15" customHeight="1" spans="1:7">
      <c r="A230" s="114" t="s">
        <v>189</v>
      </c>
      <c r="B230" s="214"/>
      <c r="C230" s="112">
        <v>0</v>
      </c>
      <c r="D230" s="112">
        <v>0</v>
      </c>
      <c r="E230" s="112">
        <f t="shared" ref="E230:E252" si="9">+F230-D230</f>
        <v>4500000</v>
      </c>
      <c r="F230" s="112">
        <v>4500000</v>
      </c>
      <c r="G230" s="112">
        <v>0</v>
      </c>
    </row>
    <row r="231" ht="15" customHeight="1" spans="1:7">
      <c r="A231" s="211" t="s">
        <v>190</v>
      </c>
      <c r="B231" s="214" t="s">
        <v>191</v>
      </c>
      <c r="C231" s="215"/>
      <c r="D231" s="215"/>
      <c r="E231" s="112"/>
      <c r="F231" s="112"/>
      <c r="G231" s="112"/>
    </row>
    <row r="232" ht="15" customHeight="1" spans="1:7">
      <c r="A232" s="114" t="s">
        <v>192</v>
      </c>
      <c r="B232" s="214"/>
      <c r="C232" s="215">
        <v>26380659.96</v>
      </c>
      <c r="D232" s="215">
        <v>69550</v>
      </c>
      <c r="E232" s="112">
        <f t="shared" si="9"/>
        <v>35458550.71</v>
      </c>
      <c r="F232" s="112">
        <f>14220484+21307616.71</f>
        <v>35528100.71</v>
      </c>
      <c r="G232" s="112">
        <v>3000000</v>
      </c>
    </row>
    <row r="233" ht="15" customHeight="1" spans="1:7">
      <c r="A233" s="114" t="s">
        <v>193</v>
      </c>
      <c r="B233" s="214"/>
      <c r="C233" s="112">
        <v>0</v>
      </c>
      <c r="D233" s="112">
        <v>0</v>
      </c>
      <c r="E233" s="112">
        <f t="shared" si="9"/>
        <v>120000</v>
      </c>
      <c r="F233" s="112">
        <v>120000</v>
      </c>
      <c r="G233" s="112">
        <v>0</v>
      </c>
    </row>
    <row r="234" ht="15" customHeight="1" spans="1:7">
      <c r="A234" s="114" t="s">
        <v>194</v>
      </c>
      <c r="B234" s="214" t="s">
        <v>195</v>
      </c>
      <c r="C234" s="112"/>
      <c r="D234" s="112"/>
      <c r="E234" s="112"/>
      <c r="F234" s="112"/>
      <c r="G234" s="112"/>
    </row>
    <row r="235" ht="15" customHeight="1" spans="1:7">
      <c r="A235" s="114" t="s">
        <v>192</v>
      </c>
      <c r="B235" s="214"/>
      <c r="C235" s="112">
        <v>3898280.16</v>
      </c>
      <c r="D235" s="112">
        <v>43300</v>
      </c>
      <c r="E235" s="112">
        <f t="shared" si="9"/>
        <v>3956700</v>
      </c>
      <c r="F235" s="112">
        <v>4000000</v>
      </c>
      <c r="G235" s="112">
        <v>4000000</v>
      </c>
    </row>
    <row r="236" ht="15" customHeight="1" spans="1:7">
      <c r="A236" s="114" t="s">
        <v>193</v>
      </c>
      <c r="B236" s="214"/>
      <c r="C236" s="112">
        <v>0</v>
      </c>
      <c r="D236" s="112">
        <v>0</v>
      </c>
      <c r="E236" s="112">
        <f t="shared" si="9"/>
        <v>400000</v>
      </c>
      <c r="F236" s="112">
        <v>400000</v>
      </c>
      <c r="G236" s="112">
        <v>0</v>
      </c>
    </row>
    <row r="237" ht="15" customHeight="1" spans="1:7">
      <c r="A237" s="114" t="s">
        <v>196</v>
      </c>
      <c r="B237" s="214" t="s">
        <v>197</v>
      </c>
      <c r="C237" s="112"/>
      <c r="D237" s="112"/>
      <c r="E237" s="112"/>
      <c r="F237" s="112"/>
      <c r="G237" s="112"/>
    </row>
    <row r="238" ht="15" customHeight="1" spans="1:7">
      <c r="A238" s="114" t="s">
        <v>192</v>
      </c>
      <c r="B238" s="214"/>
      <c r="C238" s="112">
        <v>73600</v>
      </c>
      <c r="D238" s="112">
        <v>0</v>
      </c>
      <c r="E238" s="112">
        <f t="shared" si="9"/>
        <v>178000</v>
      </c>
      <c r="F238" s="112">
        <v>178000</v>
      </c>
      <c r="G238" s="112">
        <v>178000</v>
      </c>
    </row>
    <row r="239" ht="15" customHeight="1" spans="1:7">
      <c r="A239" s="114" t="s">
        <v>198</v>
      </c>
      <c r="B239" s="214" t="s">
        <v>199</v>
      </c>
      <c r="C239" s="112"/>
      <c r="D239" s="112"/>
      <c r="E239" s="112"/>
      <c r="F239" s="112"/>
      <c r="G239" s="112"/>
    </row>
    <row r="240" ht="15" customHeight="1" spans="1:7">
      <c r="A240" s="114" t="s">
        <v>192</v>
      </c>
      <c r="B240" s="214"/>
      <c r="C240" s="112">
        <v>150165</v>
      </c>
      <c r="D240" s="112">
        <v>79980</v>
      </c>
      <c r="E240" s="112">
        <f t="shared" si="9"/>
        <v>420020</v>
      </c>
      <c r="F240" s="112">
        <v>500000</v>
      </c>
      <c r="G240" s="112">
        <v>500000</v>
      </c>
    </row>
    <row r="241" ht="15" customHeight="1" spans="1:7">
      <c r="A241" s="114" t="s">
        <v>200</v>
      </c>
      <c r="B241" s="214" t="s">
        <v>201</v>
      </c>
      <c r="C241" s="112"/>
      <c r="D241" s="112"/>
      <c r="E241" s="112"/>
      <c r="F241" s="112"/>
      <c r="G241" s="112"/>
    </row>
    <row r="242" ht="15" customHeight="1" spans="1:7">
      <c r="A242" s="114" t="s">
        <v>189</v>
      </c>
      <c r="B242" s="214"/>
      <c r="C242" s="112">
        <v>0</v>
      </c>
      <c r="D242" s="112">
        <v>3159800</v>
      </c>
      <c r="E242" s="112">
        <f t="shared" si="9"/>
        <v>13010200</v>
      </c>
      <c r="F242" s="112">
        <v>16170000</v>
      </c>
      <c r="G242" s="112">
        <v>20670000</v>
      </c>
    </row>
    <row r="243" ht="15" customHeight="1" spans="1:7">
      <c r="A243" s="114" t="s">
        <v>202</v>
      </c>
      <c r="B243" s="214" t="s">
        <v>203</v>
      </c>
      <c r="C243" s="112"/>
      <c r="D243" s="112"/>
      <c r="E243" s="112"/>
      <c r="F243" s="112"/>
      <c r="G243" s="112"/>
    </row>
    <row r="244" ht="15" customHeight="1" spans="1:7">
      <c r="A244" s="114" t="s">
        <v>192</v>
      </c>
      <c r="B244" s="214"/>
      <c r="C244" s="112">
        <v>6018958</v>
      </c>
      <c r="D244" s="112">
        <v>0</v>
      </c>
      <c r="E244" s="112">
        <f t="shared" si="9"/>
        <v>250000</v>
      </c>
      <c r="F244" s="112">
        <v>250000</v>
      </c>
      <c r="G244" s="112">
        <v>250000</v>
      </c>
    </row>
    <row r="245" ht="15" customHeight="1" spans="1:7">
      <c r="A245" s="114" t="s">
        <v>204</v>
      </c>
      <c r="B245" s="214" t="s">
        <v>205</v>
      </c>
      <c r="C245" s="112"/>
      <c r="D245" s="112"/>
      <c r="E245" s="112"/>
      <c r="F245" s="112"/>
      <c r="G245" s="112"/>
    </row>
    <row r="246" ht="15" customHeight="1" spans="1:7">
      <c r="A246" s="114" t="s">
        <v>192</v>
      </c>
      <c r="B246" s="214"/>
      <c r="C246" s="112">
        <v>0</v>
      </c>
      <c r="D246" s="112">
        <v>0</v>
      </c>
      <c r="E246" s="112">
        <f t="shared" si="9"/>
        <v>500000</v>
      </c>
      <c r="F246" s="112">
        <v>500000</v>
      </c>
      <c r="G246" s="112">
        <v>500000</v>
      </c>
    </row>
    <row r="247" ht="15" customHeight="1" spans="1:7">
      <c r="A247" s="114" t="s">
        <v>206</v>
      </c>
      <c r="B247" s="214" t="s">
        <v>207</v>
      </c>
      <c r="C247" s="112"/>
      <c r="D247" s="112"/>
      <c r="E247" s="112"/>
      <c r="F247" s="112"/>
      <c r="G247" s="112"/>
    </row>
    <row r="248" ht="15" customHeight="1" spans="1:7">
      <c r="A248" s="114" t="s">
        <v>192</v>
      </c>
      <c r="B248" s="214"/>
      <c r="C248" s="112">
        <v>0</v>
      </c>
      <c r="D248" s="112">
        <v>0</v>
      </c>
      <c r="E248" s="112">
        <f t="shared" si="9"/>
        <v>700000</v>
      </c>
      <c r="F248" s="112">
        <v>700000</v>
      </c>
      <c r="G248" s="112">
        <v>700000</v>
      </c>
    </row>
    <row r="249" ht="15" customHeight="1" spans="1:7">
      <c r="A249" s="114" t="s">
        <v>208</v>
      </c>
      <c r="B249" s="214" t="s">
        <v>209</v>
      </c>
      <c r="C249" s="112"/>
      <c r="D249" s="112"/>
      <c r="E249" s="112"/>
      <c r="F249" s="112"/>
      <c r="G249" s="112"/>
    </row>
    <row r="250" ht="15" customHeight="1" spans="1:7">
      <c r="A250" s="114" t="s">
        <v>192</v>
      </c>
      <c r="B250" s="214"/>
      <c r="C250" s="112">
        <v>1687400</v>
      </c>
      <c r="D250" s="112">
        <v>0</v>
      </c>
      <c r="E250" s="112">
        <f t="shared" si="9"/>
        <v>500000</v>
      </c>
      <c r="F250" s="112">
        <v>500000</v>
      </c>
      <c r="G250" s="112">
        <v>500000</v>
      </c>
    </row>
    <row r="251" ht="15" customHeight="1" spans="1:7">
      <c r="A251" s="114" t="s">
        <v>210</v>
      </c>
      <c r="B251" s="214" t="s">
        <v>211</v>
      </c>
      <c r="C251" s="112"/>
      <c r="D251" s="112"/>
      <c r="E251" s="112"/>
      <c r="F251" s="112"/>
      <c r="G251" s="112"/>
    </row>
    <row r="252" ht="15" customHeight="1" spans="1:7">
      <c r="A252" s="114" t="s">
        <v>192</v>
      </c>
      <c r="B252" s="214"/>
      <c r="C252" s="112">
        <v>459778</v>
      </c>
      <c r="D252" s="112">
        <v>369460</v>
      </c>
      <c r="E252" s="112">
        <f t="shared" si="9"/>
        <v>680540</v>
      </c>
      <c r="F252" s="112">
        <v>1050000</v>
      </c>
      <c r="G252" s="112">
        <v>1050000</v>
      </c>
    </row>
    <row r="253" ht="15" customHeight="1" spans="1:7">
      <c r="A253" s="114" t="s">
        <v>212</v>
      </c>
      <c r="B253" s="214" t="s">
        <v>213</v>
      </c>
      <c r="C253" s="112"/>
      <c r="D253" s="112"/>
      <c r="E253" s="112"/>
      <c r="F253" s="112"/>
      <c r="G253" s="112"/>
    </row>
    <row r="254" ht="15" customHeight="1" spans="1:7">
      <c r="A254" s="114" t="s">
        <v>192</v>
      </c>
      <c r="B254" s="214"/>
      <c r="C254" s="112">
        <v>11684999.99</v>
      </c>
      <c r="D254" s="112">
        <v>1920000</v>
      </c>
      <c r="E254" s="112">
        <f t="shared" ref="E254:E257" si="10">+F254-D254</f>
        <v>11910000</v>
      </c>
      <c r="F254" s="112">
        <v>13830000</v>
      </c>
      <c r="G254" s="112">
        <v>7830000</v>
      </c>
    </row>
    <row r="255" ht="15" customHeight="1" spans="1:7">
      <c r="A255" s="114" t="s">
        <v>214</v>
      </c>
      <c r="B255" s="214"/>
      <c r="C255" s="112">
        <v>868500</v>
      </c>
      <c r="D255" s="112">
        <v>0</v>
      </c>
      <c r="E255" s="112">
        <f t="shared" si="10"/>
        <v>2000000</v>
      </c>
      <c r="F255" s="112">
        <v>2000000</v>
      </c>
      <c r="G255" s="112">
        <v>2000000</v>
      </c>
    </row>
    <row r="256" ht="15" customHeight="1" spans="1:7">
      <c r="A256" s="114" t="s">
        <v>215</v>
      </c>
      <c r="B256" s="214" t="s">
        <v>216</v>
      </c>
      <c r="D256" s="112"/>
      <c r="E256" s="112"/>
      <c r="F256" s="112"/>
      <c r="G256" s="112"/>
    </row>
    <row r="257" ht="15" customHeight="1" spans="1:7">
      <c r="A257" s="114" t="s">
        <v>192</v>
      </c>
      <c r="B257" s="210"/>
      <c r="C257" s="112">
        <v>871240</v>
      </c>
      <c r="D257" s="112">
        <v>0</v>
      </c>
      <c r="E257" s="112">
        <f t="shared" si="10"/>
        <v>2000000</v>
      </c>
      <c r="F257" s="112">
        <v>2000000</v>
      </c>
      <c r="G257" s="112">
        <v>2000000</v>
      </c>
    </row>
    <row r="258" ht="15" customHeight="1" spans="1:7">
      <c r="A258" s="114" t="s">
        <v>193</v>
      </c>
      <c r="B258" s="214"/>
      <c r="C258" s="215">
        <v>0</v>
      </c>
      <c r="D258" s="112">
        <v>0</v>
      </c>
      <c r="E258" s="112">
        <v>275377.97</v>
      </c>
      <c r="F258" s="112">
        <v>275377.97</v>
      </c>
      <c r="G258" s="343">
        <v>0</v>
      </c>
    </row>
    <row r="259" ht="15" customHeight="1" spans="1:7">
      <c r="A259" s="162"/>
      <c r="B259" s="348"/>
      <c r="C259" s="127"/>
      <c r="D259" s="127"/>
      <c r="E259" s="127"/>
      <c r="F259" s="127"/>
      <c r="G259" s="127"/>
    </row>
    <row r="260" ht="15" customHeight="1" spans="1:7">
      <c r="A260" s="169"/>
      <c r="B260" s="333"/>
      <c r="C260" s="170"/>
      <c r="D260" s="170"/>
      <c r="E260" s="170"/>
      <c r="F260" s="170"/>
      <c r="G260" s="170"/>
    </row>
    <row r="261" ht="15" customHeight="1" spans="1:7">
      <c r="A261" s="169"/>
      <c r="B261" s="333"/>
      <c r="C261" s="170"/>
      <c r="D261" s="170"/>
      <c r="E261" s="170"/>
      <c r="F261" s="170"/>
      <c r="G261" s="170"/>
    </row>
    <row r="262" ht="15" customHeight="1" spans="1:7">
      <c r="A262" s="169"/>
      <c r="B262" s="333"/>
      <c r="C262" s="170"/>
      <c r="D262" s="170"/>
      <c r="E262" s="170"/>
      <c r="F262" s="170"/>
      <c r="G262" s="170"/>
    </row>
    <row r="263" ht="9" customHeight="1" spans="1:7">
      <c r="A263" s="169"/>
      <c r="B263" s="333"/>
      <c r="C263" s="170"/>
      <c r="D263" s="170"/>
      <c r="E263" s="170"/>
      <c r="F263" s="170"/>
      <c r="G263" s="170"/>
    </row>
    <row r="264" ht="13.5" customHeight="1" spans="1:7">
      <c r="A264" s="137"/>
      <c r="B264" s="137"/>
      <c r="C264" s="137"/>
      <c r="D264" s="137"/>
      <c r="E264" s="137"/>
      <c r="F264" s="137"/>
      <c r="G264" s="137"/>
    </row>
    <row r="265" ht="13.5" customHeight="1" spans="1:7">
      <c r="A265" s="137"/>
      <c r="B265" s="137"/>
      <c r="C265" s="137"/>
      <c r="D265" s="137"/>
      <c r="E265" s="137"/>
      <c r="F265" s="137"/>
      <c r="G265" s="137"/>
    </row>
    <row r="266" ht="15" customHeight="1" spans="1:1">
      <c r="A266" s="93" t="s">
        <v>0</v>
      </c>
    </row>
    <row r="267" ht="15" customHeight="1" spans="1:1">
      <c r="A267" s="93" t="s">
        <v>217</v>
      </c>
    </row>
    <row r="268" ht="15" customHeight="1" spans="1:1">
      <c r="A268" s="95"/>
    </row>
    <row r="269" ht="15" customHeight="1"/>
    <row r="270" ht="15" customHeight="1" spans="1:7">
      <c r="A270" s="97" t="s">
        <v>2</v>
      </c>
      <c r="B270" s="97"/>
      <c r="C270" s="97"/>
      <c r="D270" s="97"/>
      <c r="E270" s="97"/>
      <c r="F270" s="97"/>
      <c r="G270" s="97"/>
    </row>
    <row r="271" ht="15" customHeight="1" spans="1:7">
      <c r="A271" s="98" t="s">
        <v>61</v>
      </c>
      <c r="B271" s="98"/>
      <c r="C271" s="98"/>
      <c r="D271" s="98"/>
      <c r="E271" s="98"/>
      <c r="F271" s="98"/>
      <c r="G271" s="98"/>
    </row>
    <row r="273" ht="14" spans="1:1">
      <c r="A273" s="202" t="s">
        <v>4</v>
      </c>
    </row>
    <row r="274" ht="15" customHeight="1"/>
    <row r="275" ht="15" customHeight="1" spans="1:7">
      <c r="A275" s="101" t="s">
        <v>5</v>
      </c>
      <c r="B275" s="179" t="s">
        <v>6</v>
      </c>
      <c r="C275" s="102" t="s">
        <v>7</v>
      </c>
      <c r="D275" s="139" t="s">
        <v>8</v>
      </c>
      <c r="E275" s="223"/>
      <c r="F275" s="140"/>
      <c r="G275" s="102" t="s">
        <v>9</v>
      </c>
    </row>
    <row r="276" ht="15" customHeight="1" spans="1:8">
      <c r="A276" s="105"/>
      <c r="B276" s="203"/>
      <c r="C276" s="106"/>
      <c r="D276" s="204" t="s">
        <v>10</v>
      </c>
      <c r="E276" s="204" t="s">
        <v>11</v>
      </c>
      <c r="F276" s="204" t="s">
        <v>12</v>
      </c>
      <c r="G276" s="106"/>
      <c r="H276" s="224"/>
    </row>
    <row r="277" ht="15" customHeight="1" spans="1:7">
      <c r="A277" s="105"/>
      <c r="B277" s="182"/>
      <c r="C277" s="105">
        <v>2020</v>
      </c>
      <c r="D277" s="205" t="s">
        <v>13</v>
      </c>
      <c r="E277" s="205" t="s">
        <v>14</v>
      </c>
      <c r="F277" s="205"/>
      <c r="G277" s="106">
        <v>2022</v>
      </c>
    </row>
    <row r="278" ht="9" customHeight="1" spans="1:7">
      <c r="A278" s="206"/>
      <c r="B278" s="207"/>
      <c r="C278" s="206"/>
      <c r="D278" s="206"/>
      <c r="E278" s="206"/>
      <c r="F278" s="206"/>
      <c r="G278" s="237"/>
    </row>
    <row r="279" ht="15" customHeight="1" spans="1:7">
      <c r="A279" s="349" t="s">
        <v>218</v>
      </c>
      <c r="B279" s="214"/>
      <c r="C279" s="215"/>
      <c r="D279" s="215"/>
      <c r="E279" s="112"/>
      <c r="F279" s="112"/>
      <c r="G279" s="343"/>
    </row>
    <row r="280" ht="15" customHeight="1" spans="1:7">
      <c r="A280" s="114" t="s">
        <v>219</v>
      </c>
      <c r="B280" s="342"/>
      <c r="C280" s="112"/>
      <c r="D280" s="112"/>
      <c r="E280" s="112"/>
      <c r="F280" s="112"/>
      <c r="G280" s="212"/>
    </row>
    <row r="281" ht="15" customHeight="1" spans="1:7">
      <c r="A281" s="114" t="s">
        <v>220</v>
      </c>
      <c r="B281" s="342" t="s">
        <v>191</v>
      </c>
      <c r="C281" s="112">
        <v>0</v>
      </c>
      <c r="D281" s="112">
        <v>0</v>
      </c>
      <c r="E281" s="112">
        <f t="shared" ref="E281:E287" si="11">+F281-D281</f>
        <v>482720</v>
      </c>
      <c r="F281" s="112">
        <v>482720</v>
      </c>
      <c r="G281" s="343">
        <v>0</v>
      </c>
    </row>
    <row r="282" ht="15" customHeight="1" spans="1:7">
      <c r="A282" s="114" t="s">
        <v>221</v>
      </c>
      <c r="B282" s="342" t="s">
        <v>195</v>
      </c>
      <c r="C282" s="112">
        <v>0</v>
      </c>
      <c r="D282" s="112">
        <v>0</v>
      </c>
      <c r="E282" s="112">
        <f t="shared" si="11"/>
        <v>451200</v>
      </c>
      <c r="F282" s="112">
        <v>451200</v>
      </c>
      <c r="G282" s="343">
        <v>0</v>
      </c>
    </row>
    <row r="283" ht="15" customHeight="1" spans="1:7">
      <c r="A283" s="114" t="s">
        <v>222</v>
      </c>
      <c r="B283" s="342" t="s">
        <v>199</v>
      </c>
      <c r="C283" s="112">
        <v>0</v>
      </c>
      <c r="D283" s="112">
        <v>0</v>
      </c>
      <c r="E283" s="112">
        <f t="shared" si="11"/>
        <v>185992</v>
      </c>
      <c r="F283" s="112">
        <v>185992</v>
      </c>
      <c r="G283" s="343">
        <v>0</v>
      </c>
    </row>
    <row r="284" ht="15" customHeight="1" spans="1:7">
      <c r="A284" s="114" t="s">
        <v>223</v>
      </c>
      <c r="B284" s="342" t="s">
        <v>201</v>
      </c>
      <c r="C284" s="112">
        <v>0</v>
      </c>
      <c r="D284" s="112">
        <v>0</v>
      </c>
      <c r="E284" s="112">
        <f t="shared" si="11"/>
        <v>237780</v>
      </c>
      <c r="F284" s="112">
        <v>237780</v>
      </c>
      <c r="G284" s="343">
        <v>0</v>
      </c>
    </row>
    <row r="285" ht="15" customHeight="1" spans="1:7">
      <c r="A285" s="114" t="s">
        <v>224</v>
      </c>
      <c r="B285" s="342" t="s">
        <v>203</v>
      </c>
      <c r="C285" s="112">
        <v>0</v>
      </c>
      <c r="D285" s="112">
        <v>0</v>
      </c>
      <c r="E285" s="112">
        <f t="shared" si="11"/>
        <v>588480</v>
      </c>
      <c r="F285" s="112">
        <v>588480</v>
      </c>
      <c r="G285" s="343">
        <v>0</v>
      </c>
    </row>
    <row r="286" ht="15" customHeight="1" spans="1:7">
      <c r="A286" s="114" t="s">
        <v>225</v>
      </c>
      <c r="B286" s="342" t="s">
        <v>211</v>
      </c>
      <c r="C286" s="112">
        <v>0</v>
      </c>
      <c r="D286" s="112">
        <v>0</v>
      </c>
      <c r="E286" s="112">
        <f t="shared" si="11"/>
        <v>2117680</v>
      </c>
      <c r="F286" s="112">
        <v>2117680</v>
      </c>
      <c r="G286" s="343">
        <v>0</v>
      </c>
    </row>
    <row r="287" ht="15" customHeight="1" spans="1:7">
      <c r="A287" s="114" t="s">
        <v>226</v>
      </c>
      <c r="B287" s="342" t="s">
        <v>216</v>
      </c>
      <c r="C287" s="112">
        <v>0</v>
      </c>
      <c r="D287" s="112">
        <v>0</v>
      </c>
      <c r="E287" s="112">
        <f t="shared" si="11"/>
        <v>675500</v>
      </c>
      <c r="F287" s="112">
        <v>675500</v>
      </c>
      <c r="G287" s="343">
        <v>0</v>
      </c>
    </row>
    <row r="288" ht="15" customHeight="1" spans="1:7">
      <c r="A288" s="114" t="s">
        <v>227</v>
      </c>
      <c r="B288" s="342"/>
      <c r="C288" s="212"/>
      <c r="D288" s="212"/>
      <c r="E288" s="212"/>
      <c r="F288" s="212"/>
      <c r="G288" s="212"/>
    </row>
    <row r="289" ht="15" customHeight="1" spans="1:7">
      <c r="A289" s="114" t="s">
        <v>228</v>
      </c>
      <c r="B289" s="342"/>
      <c r="C289" s="212"/>
      <c r="D289" s="212"/>
      <c r="E289" s="212"/>
      <c r="F289" s="212"/>
      <c r="G289" s="212"/>
    </row>
    <row r="290" ht="15" customHeight="1" spans="1:7">
      <c r="A290" s="114" t="s">
        <v>229</v>
      </c>
      <c r="B290" s="342" t="s">
        <v>230</v>
      </c>
      <c r="C290" s="112">
        <v>0</v>
      </c>
      <c r="D290" s="112">
        <v>0</v>
      </c>
      <c r="E290" s="112">
        <f>+F290-D290</f>
        <v>21750000</v>
      </c>
      <c r="F290" s="112">
        <v>21750000</v>
      </c>
      <c r="G290" s="343">
        <v>0</v>
      </c>
    </row>
    <row r="291" ht="15" customHeight="1" spans="1:7">
      <c r="A291" s="114" t="s">
        <v>231</v>
      </c>
      <c r="B291" s="342" t="s">
        <v>232</v>
      </c>
      <c r="C291" s="112">
        <v>0</v>
      </c>
      <c r="D291" s="112">
        <v>0</v>
      </c>
      <c r="E291" s="112">
        <f>+F291-D291</f>
        <v>54090786.87</v>
      </c>
      <c r="F291" s="112">
        <v>54090786.87</v>
      </c>
      <c r="G291" s="343">
        <v>0</v>
      </c>
    </row>
    <row r="292" ht="15" customHeight="1" spans="1:7">
      <c r="A292" s="114" t="s">
        <v>233</v>
      </c>
      <c r="B292" s="342" t="s">
        <v>234</v>
      </c>
      <c r="C292" s="112">
        <v>0</v>
      </c>
      <c r="D292" s="112">
        <v>0</v>
      </c>
      <c r="E292" s="112">
        <f>+F292-D292</f>
        <v>11490176</v>
      </c>
      <c r="F292" s="112">
        <v>11490176</v>
      </c>
      <c r="G292" s="343">
        <v>0</v>
      </c>
    </row>
    <row r="293" ht="15" customHeight="1" spans="1:7">
      <c r="A293" s="114" t="s">
        <v>235</v>
      </c>
      <c r="B293" s="342" t="s">
        <v>236</v>
      </c>
      <c r="C293" s="112">
        <v>0</v>
      </c>
      <c r="D293" s="112">
        <v>0</v>
      </c>
      <c r="E293" s="112">
        <f>+F293-D293</f>
        <v>3050000</v>
      </c>
      <c r="F293" s="112">
        <v>3050000</v>
      </c>
      <c r="G293" s="343">
        <v>0</v>
      </c>
    </row>
    <row r="294" ht="15" customHeight="1" spans="1:7">
      <c r="A294" s="162"/>
      <c r="B294" s="348"/>
      <c r="C294" s="127"/>
      <c r="D294" s="127"/>
      <c r="E294" s="127"/>
      <c r="F294" s="127"/>
      <c r="G294" s="127"/>
    </row>
    <row r="295" ht="16.5" customHeight="1" spans="1:7">
      <c r="A295" s="179" t="s">
        <v>237</v>
      </c>
      <c r="B295" s="217"/>
      <c r="C295" s="148">
        <f>SUM(C278:C294,C229:C259)</f>
        <v>52093581.11</v>
      </c>
      <c r="D295" s="148">
        <f>SUM(D278:D294,D229:D259)</f>
        <v>5642090</v>
      </c>
      <c r="E295" s="148">
        <f>SUM(E278:E294,E229:E259)</f>
        <v>171979703.55</v>
      </c>
      <c r="F295" s="148">
        <f>SUM(F278:F294,F229:F259)</f>
        <v>177621793.55</v>
      </c>
      <c r="G295" s="148">
        <f>SUM(G278:G294,G229:G259)</f>
        <v>43178000</v>
      </c>
    </row>
    <row r="296" ht="16.5" customHeight="1" spans="1:7">
      <c r="A296" s="182"/>
      <c r="B296" s="218"/>
      <c r="C296" s="151"/>
      <c r="D296" s="151"/>
      <c r="E296" s="151"/>
      <c r="F296" s="151"/>
      <c r="G296" s="151"/>
    </row>
    <row r="297" ht="16.5" customHeight="1" spans="1:7">
      <c r="A297" s="184" t="s">
        <v>238</v>
      </c>
      <c r="B297" s="217"/>
      <c r="C297" s="220">
        <f>SUM(C295,C204,C43)</f>
        <v>641616714.71</v>
      </c>
      <c r="D297" s="220">
        <f>SUM(D295,D204,D43)</f>
        <v>211720311.85</v>
      </c>
      <c r="E297" s="220">
        <f>SUM(E295,E204,E43)</f>
        <v>611215065.93</v>
      </c>
      <c r="F297" s="220">
        <f>SUM(F295,F204,F43)</f>
        <v>822935377.78</v>
      </c>
      <c r="G297" s="220">
        <f>SUM(G295,G204,G43)</f>
        <v>695005814</v>
      </c>
    </row>
    <row r="298" ht="16.5" customHeight="1" spans="1:7">
      <c r="A298" s="186"/>
      <c r="B298" s="218"/>
      <c r="C298" s="221"/>
      <c r="D298" s="221"/>
      <c r="E298" s="221"/>
      <c r="F298" s="221"/>
      <c r="G298" s="221"/>
    </row>
    <row r="299" ht="15" customHeight="1"/>
    <row r="300" ht="15" customHeight="1"/>
    <row r="301" ht="15" customHeight="1" spans="1:5">
      <c r="A301" s="93" t="s">
        <v>239</v>
      </c>
      <c r="B301" s="191" t="s">
        <v>240</v>
      </c>
      <c r="C301" s="191"/>
      <c r="E301" s="93" t="s">
        <v>241</v>
      </c>
    </row>
    <row r="302" ht="15" customHeight="1"/>
    <row r="303" ht="15" customHeight="1"/>
    <row r="304" ht="15" customHeight="1"/>
    <row r="305" ht="15" customHeight="1" spans="1:7">
      <c r="A305" s="199" t="s">
        <v>242</v>
      </c>
      <c r="B305" s="199" t="s">
        <v>243</v>
      </c>
      <c r="C305" s="199"/>
      <c r="D305" s="199"/>
      <c r="E305" s="199" t="s">
        <v>244</v>
      </c>
      <c r="F305" s="199"/>
      <c r="G305" s="199"/>
    </row>
    <row r="306" ht="15" customHeight="1" spans="1:7">
      <c r="A306" s="200" t="s">
        <v>245</v>
      </c>
      <c r="B306" s="200" t="s">
        <v>246</v>
      </c>
      <c r="C306" s="200"/>
      <c r="D306" s="200"/>
      <c r="E306" s="200" t="s">
        <v>247</v>
      </c>
      <c r="F306" s="200"/>
      <c r="G306" s="200"/>
    </row>
    <row r="307" spans="2:4">
      <c r="B307" s="200"/>
      <c r="C307" s="200"/>
      <c r="D307" s="200"/>
    </row>
    <row r="315" ht="13.5" customHeight="1" spans="1:7">
      <c r="A315" s="137"/>
      <c r="B315" s="137"/>
      <c r="C315" s="137"/>
      <c r="D315" s="137"/>
      <c r="E315" s="137"/>
      <c r="F315" s="137"/>
      <c r="G315" s="137"/>
    </row>
    <row r="316" ht="13.5" customHeight="1" spans="1:7">
      <c r="A316" s="137"/>
      <c r="B316" s="137"/>
      <c r="C316" s="137"/>
      <c r="D316" s="137"/>
      <c r="E316" s="137"/>
      <c r="F316" s="137"/>
      <c r="G316" s="137"/>
    </row>
    <row r="317" ht="26" spans="1:7">
      <c r="A317" s="347"/>
      <c r="B317" s="347"/>
      <c r="C317" s="347"/>
      <c r="D317" s="347"/>
      <c r="E317" s="347"/>
      <c r="F317" s="347"/>
      <c r="G317" s="347"/>
    </row>
    <row r="318" ht="26" spans="1:7">
      <c r="A318" s="347"/>
      <c r="B318" s="347"/>
      <c r="C318" s="347"/>
      <c r="D318" s="347"/>
      <c r="E318" s="347"/>
      <c r="F318" s="347"/>
      <c r="G318" s="347"/>
    </row>
    <row r="319" ht="26" spans="1:7">
      <c r="A319" s="347"/>
      <c r="B319" s="347"/>
      <c r="C319" s="347"/>
      <c r="D319" s="347"/>
      <c r="E319" s="347"/>
      <c r="F319" s="347"/>
      <c r="G319" s="347"/>
    </row>
    <row r="320" ht="26" spans="1:7">
      <c r="A320" s="347"/>
      <c r="B320" s="347"/>
      <c r="C320" s="347"/>
      <c r="D320" s="347"/>
      <c r="E320" s="347"/>
      <c r="F320" s="347"/>
      <c r="G320" s="347"/>
    </row>
    <row r="321" ht="26" spans="1:7">
      <c r="A321" s="347"/>
      <c r="B321" s="347"/>
      <c r="C321" s="347"/>
      <c r="D321" s="347"/>
      <c r="E321" s="347"/>
      <c r="F321" s="347"/>
      <c r="G321" s="347"/>
    </row>
    <row r="322" ht="26" spans="1:7">
      <c r="A322" s="347"/>
      <c r="B322" s="347"/>
      <c r="C322" s="347"/>
      <c r="D322" s="347"/>
      <c r="E322" s="347"/>
      <c r="F322" s="347"/>
      <c r="G322" s="347"/>
    </row>
    <row r="323" ht="26" spans="1:7">
      <c r="A323" s="347"/>
      <c r="B323" s="347"/>
      <c r="C323" s="347"/>
      <c r="D323" s="347"/>
      <c r="E323" s="347"/>
      <c r="F323" s="347"/>
      <c r="G323" s="347"/>
    </row>
    <row r="324" ht="26" spans="1:7">
      <c r="A324" s="347"/>
      <c r="B324" s="347"/>
      <c r="C324" s="347"/>
      <c r="D324" s="347"/>
      <c r="E324" s="347"/>
      <c r="F324" s="347"/>
      <c r="G324" s="347"/>
    </row>
    <row r="325" ht="26" spans="1:7">
      <c r="A325" s="347"/>
      <c r="B325" s="347"/>
      <c r="C325" s="347"/>
      <c r="D325" s="347"/>
      <c r="E325" s="347"/>
      <c r="F325" s="347"/>
      <c r="G325" s="347"/>
    </row>
    <row r="326" ht="26" spans="1:7">
      <c r="A326" s="347"/>
      <c r="B326" s="347"/>
      <c r="C326" s="347"/>
      <c r="D326" s="347"/>
      <c r="E326" s="347"/>
      <c r="F326" s="347"/>
      <c r="G326" s="347"/>
    </row>
    <row r="327" ht="26" spans="1:7">
      <c r="A327" s="347"/>
      <c r="B327" s="347"/>
      <c r="C327" s="347"/>
      <c r="D327" s="347"/>
      <c r="E327" s="347"/>
      <c r="F327" s="347"/>
      <c r="G327" s="347"/>
    </row>
    <row r="328" ht="26" spans="1:7">
      <c r="A328" s="347"/>
      <c r="B328" s="347"/>
      <c r="C328" s="347"/>
      <c r="D328" s="347"/>
      <c r="E328" s="347"/>
      <c r="F328" s="347"/>
      <c r="G328" s="347"/>
    </row>
    <row r="329" ht="26" spans="1:7">
      <c r="A329" s="347"/>
      <c r="B329" s="347"/>
      <c r="C329" s="347"/>
      <c r="D329" s="347"/>
      <c r="E329" s="347"/>
      <c r="F329" s="347"/>
      <c r="G329" s="347"/>
    </row>
    <row r="330" ht="26" spans="1:7">
      <c r="A330" s="347"/>
      <c r="B330" s="347"/>
      <c r="C330" s="347"/>
      <c r="D330" s="347"/>
      <c r="E330" s="347"/>
      <c r="F330" s="347"/>
      <c r="G330" s="347"/>
    </row>
    <row r="331" ht="26" spans="1:7">
      <c r="A331" s="347"/>
      <c r="B331" s="347"/>
      <c r="C331" s="347"/>
      <c r="D331" s="347"/>
      <c r="E331" s="347"/>
      <c r="F331" s="347"/>
      <c r="G331" s="347"/>
    </row>
    <row r="332" ht="26" spans="1:7">
      <c r="A332" s="347"/>
      <c r="B332" s="347"/>
      <c r="C332" s="347"/>
      <c r="D332" s="347"/>
      <c r="E332" s="347"/>
      <c r="F332" s="347"/>
      <c r="G332" s="347"/>
    </row>
    <row r="333" ht="26" spans="1:7">
      <c r="A333" s="347"/>
      <c r="B333" s="347"/>
      <c r="C333" s="347"/>
      <c r="D333" s="347"/>
      <c r="E333" s="347"/>
      <c r="F333" s="347"/>
      <c r="G333" s="347"/>
    </row>
    <row r="334" ht="26" spans="1:7">
      <c r="A334" s="347"/>
      <c r="B334" s="347"/>
      <c r="C334" s="347"/>
      <c r="D334" s="347"/>
      <c r="E334" s="347"/>
      <c r="F334" s="347"/>
      <c r="G334" s="347"/>
    </row>
    <row r="335" ht="26" spans="1:7">
      <c r="A335" s="347"/>
      <c r="B335" s="347"/>
      <c r="C335" s="347"/>
      <c r="D335" s="347"/>
      <c r="E335" s="347"/>
      <c r="F335" s="347"/>
      <c r="G335" s="347"/>
    </row>
    <row r="336" ht="26" spans="1:7">
      <c r="A336" s="347"/>
      <c r="B336" s="347"/>
      <c r="C336" s="347"/>
      <c r="D336" s="347"/>
      <c r="E336" s="347"/>
      <c r="F336" s="347"/>
      <c r="G336" s="347"/>
    </row>
    <row r="337" ht="26" spans="1:7">
      <c r="A337" s="347"/>
      <c r="B337" s="347"/>
      <c r="C337" s="347"/>
      <c r="D337" s="347"/>
      <c r="E337" s="347"/>
      <c r="F337" s="347"/>
      <c r="G337" s="347"/>
    </row>
  </sheetData>
  <sheetProtection password="D60D" sheet="1" objects="1"/>
  <mergeCells count="110">
    <mergeCell ref="A5:G5"/>
    <mergeCell ref="A6:G6"/>
    <mergeCell ref="D10:F10"/>
    <mergeCell ref="A57:G57"/>
    <mergeCell ref="A58:G58"/>
    <mergeCell ref="D62:F62"/>
    <mergeCell ref="A112:G112"/>
    <mergeCell ref="A113:G113"/>
    <mergeCell ref="D117:F117"/>
    <mergeCell ref="A158:G158"/>
    <mergeCell ref="A167:G167"/>
    <mergeCell ref="A168:G168"/>
    <mergeCell ref="D172:F172"/>
    <mergeCell ref="C192:F192"/>
    <mergeCell ref="A206:G206"/>
    <mergeCell ref="A207:G207"/>
    <mergeCell ref="A218:G218"/>
    <mergeCell ref="A219:G219"/>
    <mergeCell ref="D223:F223"/>
    <mergeCell ref="A270:G270"/>
    <mergeCell ref="A271:G271"/>
    <mergeCell ref="D275:F275"/>
    <mergeCell ref="B301:C301"/>
    <mergeCell ref="B305:D305"/>
    <mergeCell ref="E305:G305"/>
    <mergeCell ref="B306:D306"/>
    <mergeCell ref="E306:G306"/>
    <mergeCell ref="B307:D307"/>
    <mergeCell ref="A317:G317"/>
    <mergeCell ref="A318:G318"/>
    <mergeCell ref="A319:G319"/>
    <mergeCell ref="A320:G320"/>
    <mergeCell ref="A321:G321"/>
    <mergeCell ref="A322:G322"/>
    <mergeCell ref="A323:G323"/>
    <mergeCell ref="A324:G324"/>
    <mergeCell ref="A325:G325"/>
    <mergeCell ref="A326:G326"/>
    <mergeCell ref="A327:G327"/>
    <mergeCell ref="A328:G328"/>
    <mergeCell ref="A329:G329"/>
    <mergeCell ref="A330:G330"/>
    <mergeCell ref="A331:G331"/>
    <mergeCell ref="A332:G332"/>
    <mergeCell ref="A333:G333"/>
    <mergeCell ref="A334:G334"/>
    <mergeCell ref="A335:G335"/>
    <mergeCell ref="A336:G336"/>
    <mergeCell ref="A337:G337"/>
    <mergeCell ref="A10:A12"/>
    <mergeCell ref="A43:A44"/>
    <mergeCell ref="A62:A64"/>
    <mergeCell ref="A117:A119"/>
    <mergeCell ref="A172:A174"/>
    <mergeCell ref="A223:A225"/>
    <mergeCell ref="A275:A277"/>
    <mergeCell ref="A295:A296"/>
    <mergeCell ref="A297:A298"/>
    <mergeCell ref="B10:B12"/>
    <mergeCell ref="B62:B64"/>
    <mergeCell ref="B100:B101"/>
    <mergeCell ref="B117:B119"/>
    <mergeCell ref="B121:B122"/>
    <mergeCell ref="B172:B174"/>
    <mergeCell ref="B223:B225"/>
    <mergeCell ref="B275:B277"/>
    <mergeCell ref="C10:C11"/>
    <mergeCell ref="C43:C44"/>
    <mergeCell ref="C62:C63"/>
    <mergeCell ref="C117:C118"/>
    <mergeCell ref="C172:C173"/>
    <mergeCell ref="C204:C205"/>
    <mergeCell ref="C223:C224"/>
    <mergeCell ref="C275:C276"/>
    <mergeCell ref="C295:C296"/>
    <mergeCell ref="C297:C298"/>
    <mergeCell ref="D43:D44"/>
    <mergeCell ref="D204:D205"/>
    <mergeCell ref="D295:D296"/>
    <mergeCell ref="D297:D298"/>
    <mergeCell ref="E43:E44"/>
    <mergeCell ref="E204:E205"/>
    <mergeCell ref="E295:E296"/>
    <mergeCell ref="E297:E298"/>
    <mergeCell ref="F11:F12"/>
    <mergeCell ref="F43:F44"/>
    <mergeCell ref="F63:F64"/>
    <mergeCell ref="F118:F119"/>
    <mergeCell ref="F173:F174"/>
    <mergeCell ref="F204:F205"/>
    <mergeCell ref="F224:F225"/>
    <mergeCell ref="F276:F277"/>
    <mergeCell ref="F295:F296"/>
    <mergeCell ref="F297:F298"/>
    <mergeCell ref="G10:G11"/>
    <mergeCell ref="G43:G44"/>
    <mergeCell ref="G62:G63"/>
    <mergeCell ref="G117:G118"/>
    <mergeCell ref="G172:G173"/>
    <mergeCell ref="G204:G205"/>
    <mergeCell ref="G223:G224"/>
    <mergeCell ref="G275:G276"/>
    <mergeCell ref="G295:G296"/>
    <mergeCell ref="G297:G298"/>
    <mergeCell ref="A51:G52"/>
    <mergeCell ref="A106:G107"/>
    <mergeCell ref="A161:G162"/>
    <mergeCell ref="A212:G213"/>
    <mergeCell ref="A264:G265"/>
    <mergeCell ref="A315:G316"/>
  </mergeCells>
  <pageMargins left="0.432638888888889" right="0.156944444444444" top="0.590277777777778" bottom="0.196527777777778" header="0.472222222222222" footer="0.156944444444444"/>
  <pageSetup paperSize="1" orientation="portrait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J107"/>
  <sheetViews>
    <sheetView topLeftCell="A61" workbookViewId="0">
      <selection activeCell="B55" sqref="B55"/>
    </sheetView>
  </sheetViews>
  <sheetFormatPr defaultColWidth="9" defaultRowHeight="12"/>
  <cols>
    <col min="1" max="1" width="34.2890625" style="93" customWidth="1"/>
    <col min="2" max="2" width="7.2890625" style="93" customWidth="1"/>
    <col min="3" max="3" width="11.4296875" style="93" customWidth="1"/>
    <col min="4" max="6" width="11" style="93" customWidth="1"/>
    <col min="7" max="7" width="12.2890625" style="93" customWidth="1"/>
    <col min="8" max="16384" width="9.140625" style="93"/>
  </cols>
  <sheetData>
    <row r="1" spans="1:1">
      <c r="A1" s="93" t="s">
        <v>0</v>
      </c>
    </row>
    <row r="2" spans="1:1">
      <c r="A2" s="93" t="s">
        <v>387</v>
      </c>
    </row>
    <row r="3" ht="15" customHeight="1" spans="1:2">
      <c r="A3" s="95"/>
      <c r="B3" s="201"/>
    </row>
    <row r="4" ht="15" customHeight="1" spans="2:2">
      <c r="B4" s="201"/>
    </row>
    <row r="5" ht="15" customHeight="1" spans="1:7">
      <c r="A5" s="97" t="s">
        <v>2</v>
      </c>
      <c r="B5" s="97"/>
      <c r="C5" s="97"/>
      <c r="D5" s="97"/>
      <c r="E5" s="97"/>
      <c r="F5" s="97"/>
      <c r="G5" s="97"/>
    </row>
    <row r="6" ht="15" customHeight="1" spans="1:7">
      <c r="A6" s="98" t="s">
        <v>61</v>
      </c>
      <c r="B6" s="98"/>
      <c r="C6" s="98"/>
      <c r="D6" s="98"/>
      <c r="E6" s="98"/>
      <c r="F6" s="98"/>
      <c r="G6" s="98"/>
    </row>
    <row r="7" spans="2:2">
      <c r="B7" s="201"/>
    </row>
    <row r="8" ht="14" spans="1:2">
      <c r="A8" s="202" t="s">
        <v>388</v>
      </c>
      <c r="B8" s="201"/>
    </row>
    <row r="9" ht="15" customHeight="1" spans="2:2">
      <c r="B9" s="201"/>
    </row>
    <row r="10" ht="15" customHeight="1" spans="1:7">
      <c r="A10" s="101" t="s">
        <v>5</v>
      </c>
      <c r="B10" s="179" t="s">
        <v>6</v>
      </c>
      <c r="C10" s="102" t="s">
        <v>7</v>
      </c>
      <c r="D10" s="139" t="s">
        <v>8</v>
      </c>
      <c r="E10" s="223"/>
      <c r="F10" s="140"/>
      <c r="G10" s="102" t="s">
        <v>9</v>
      </c>
    </row>
    <row r="11" ht="15" customHeight="1" spans="1:8">
      <c r="A11" s="105"/>
      <c r="B11" s="203"/>
      <c r="C11" s="106"/>
      <c r="D11" s="204" t="s">
        <v>10</v>
      </c>
      <c r="E11" s="204" t="s">
        <v>11</v>
      </c>
      <c r="F11" s="204" t="s">
        <v>12</v>
      </c>
      <c r="G11" s="106"/>
      <c r="H11" s="224"/>
    </row>
    <row r="12" ht="15" customHeight="1" spans="1:7">
      <c r="A12" s="105"/>
      <c r="B12" s="182"/>
      <c r="C12" s="105">
        <v>2020</v>
      </c>
      <c r="D12" s="205" t="s">
        <v>13</v>
      </c>
      <c r="E12" s="205" t="s">
        <v>14</v>
      </c>
      <c r="F12" s="205"/>
      <c r="G12" s="106">
        <v>2022</v>
      </c>
    </row>
    <row r="13" ht="9" customHeight="1" spans="1:7">
      <c r="A13" s="206"/>
      <c r="B13" s="207"/>
      <c r="C13" s="206"/>
      <c r="D13" s="206"/>
      <c r="E13" s="206"/>
      <c r="F13" s="206"/>
      <c r="G13" s="237"/>
    </row>
    <row r="14" ht="15" customHeight="1" spans="1:7">
      <c r="A14" s="113" t="s">
        <v>15</v>
      </c>
      <c r="B14" s="210" t="s">
        <v>16</v>
      </c>
      <c r="C14" s="212"/>
      <c r="D14" s="212"/>
      <c r="E14" s="212"/>
      <c r="F14" s="212"/>
      <c r="G14" s="212"/>
    </row>
    <row r="15" s="169" customFormat="1" ht="6.75" customHeight="1" spans="1:7">
      <c r="A15" s="212"/>
      <c r="B15" s="210"/>
      <c r="C15" s="114"/>
      <c r="D15" s="114"/>
      <c r="E15" s="114"/>
      <c r="F15" s="114"/>
      <c r="G15" s="114"/>
    </row>
    <row r="16" s="169" customFormat="1" ht="15" customHeight="1" spans="1:7">
      <c r="A16" s="114" t="s">
        <v>17</v>
      </c>
      <c r="B16" s="214" t="s">
        <v>18</v>
      </c>
      <c r="C16" s="112">
        <v>2731989.05</v>
      </c>
      <c r="D16" s="112">
        <v>1571125.88</v>
      </c>
      <c r="E16" s="112">
        <f>+F16-D16</f>
        <v>3140884.12</v>
      </c>
      <c r="F16" s="112">
        <v>4712010</v>
      </c>
      <c r="G16" s="112">
        <v>4176108</v>
      </c>
    </row>
    <row r="17" s="169" customFormat="1" ht="15" customHeight="1" spans="1:7">
      <c r="A17" s="114" t="s">
        <v>19</v>
      </c>
      <c r="B17" s="214" t="s">
        <v>20</v>
      </c>
      <c r="C17" s="112">
        <v>211694.47</v>
      </c>
      <c r="D17" s="112">
        <v>136736.68</v>
      </c>
      <c r="E17" s="112">
        <f t="shared" ref="E17:E32" si="0">+F17-D17</f>
        <v>223263.32</v>
      </c>
      <c r="F17" s="112">
        <v>360000</v>
      </c>
      <c r="G17" s="112">
        <v>336000</v>
      </c>
    </row>
    <row r="18" s="169" customFormat="1" ht="15" customHeight="1" spans="1:7">
      <c r="A18" s="114" t="s">
        <v>21</v>
      </c>
      <c r="B18" s="214" t="s">
        <v>22</v>
      </c>
      <c r="C18" s="112">
        <v>45000</v>
      </c>
      <c r="D18" s="112">
        <v>37500</v>
      </c>
      <c r="E18" s="112">
        <f t="shared" si="0"/>
        <v>52500</v>
      </c>
      <c r="F18" s="112">
        <v>90000</v>
      </c>
      <c r="G18" s="112">
        <v>90000</v>
      </c>
    </row>
    <row r="19" s="169" customFormat="1" ht="15" customHeight="1" spans="1:7">
      <c r="A19" s="114" t="s">
        <v>23</v>
      </c>
      <c r="B19" s="214" t="s">
        <v>24</v>
      </c>
      <c r="C19" s="112">
        <v>45000</v>
      </c>
      <c r="D19" s="112">
        <v>37500</v>
      </c>
      <c r="E19" s="112">
        <f t="shared" si="0"/>
        <v>52500</v>
      </c>
      <c r="F19" s="112">
        <v>90000</v>
      </c>
      <c r="G19" s="112">
        <v>90000</v>
      </c>
    </row>
    <row r="20" s="169" customFormat="1" ht="15" customHeight="1" spans="1:7">
      <c r="A20" s="114" t="s">
        <v>25</v>
      </c>
      <c r="B20" s="214" t="s">
        <v>26</v>
      </c>
      <c r="C20" s="112">
        <v>54000</v>
      </c>
      <c r="D20" s="112">
        <v>54000</v>
      </c>
      <c r="E20" s="112">
        <f t="shared" si="0"/>
        <v>36000</v>
      </c>
      <c r="F20" s="112">
        <v>90000</v>
      </c>
      <c r="G20" s="112">
        <v>84000</v>
      </c>
    </row>
    <row r="21" s="169" customFormat="1" ht="15" customHeight="1" spans="1:7">
      <c r="A21" s="114" t="s">
        <v>27</v>
      </c>
      <c r="B21" s="214" t="s">
        <v>28</v>
      </c>
      <c r="C21" s="112"/>
      <c r="D21" s="112"/>
      <c r="E21" s="112"/>
      <c r="F21" s="112"/>
      <c r="G21" s="112"/>
    </row>
    <row r="22" s="169" customFormat="1" ht="15" customHeight="1" spans="1:7">
      <c r="A22" s="114" t="s">
        <v>29</v>
      </c>
      <c r="B22" s="214"/>
      <c r="C22" s="112">
        <v>15000</v>
      </c>
      <c r="D22" s="112">
        <v>5000</v>
      </c>
      <c r="E22" s="112">
        <f t="shared" si="0"/>
        <v>0</v>
      </c>
      <c r="F22" s="112">
        <v>5000</v>
      </c>
      <c r="G22" s="112">
        <v>0</v>
      </c>
    </row>
    <row r="23" s="169" customFormat="1" ht="15" customHeight="1" spans="1:7">
      <c r="A23" s="114" t="s">
        <v>30</v>
      </c>
      <c r="B23" s="214"/>
      <c r="C23" s="112">
        <v>0</v>
      </c>
      <c r="D23" s="112">
        <v>0</v>
      </c>
      <c r="E23" s="112">
        <f t="shared" si="0"/>
        <v>0</v>
      </c>
      <c r="F23" s="112">
        <v>0</v>
      </c>
      <c r="G23" s="112">
        <v>36149</v>
      </c>
    </row>
    <row r="24" s="169" customFormat="1" ht="15" customHeight="1" spans="1:7">
      <c r="A24" s="114" t="s">
        <v>33</v>
      </c>
      <c r="B24" s="214" t="s">
        <v>34</v>
      </c>
      <c r="C24" s="112">
        <v>241046</v>
      </c>
      <c r="D24" s="112">
        <v>0</v>
      </c>
      <c r="E24" s="112">
        <f t="shared" si="0"/>
        <v>398575</v>
      </c>
      <c r="F24" s="112">
        <v>398575</v>
      </c>
      <c r="G24" s="112">
        <v>348009</v>
      </c>
    </row>
    <row r="25" s="169" customFormat="1" ht="15" customHeight="1" spans="1:7">
      <c r="A25" s="114" t="s">
        <v>35</v>
      </c>
      <c r="B25" s="214" t="s">
        <v>36</v>
      </c>
      <c r="C25" s="112">
        <v>45000</v>
      </c>
      <c r="D25" s="112">
        <v>0</v>
      </c>
      <c r="E25" s="112">
        <f t="shared" si="0"/>
        <v>75000</v>
      </c>
      <c r="F25" s="112">
        <v>75000</v>
      </c>
      <c r="G25" s="112">
        <v>70000</v>
      </c>
    </row>
    <row r="26" s="169" customFormat="1" ht="15" customHeight="1" spans="1:7">
      <c r="A26" s="114" t="s">
        <v>37</v>
      </c>
      <c r="B26" s="214" t="s">
        <v>38</v>
      </c>
      <c r="C26" s="112"/>
      <c r="D26" s="112"/>
      <c r="E26" s="112"/>
      <c r="F26" s="112"/>
      <c r="G26" s="112"/>
    </row>
    <row r="27" s="169" customFormat="1" ht="15" customHeight="1" spans="1:7">
      <c r="A27" s="114" t="s">
        <v>39</v>
      </c>
      <c r="B27" s="214"/>
      <c r="C27" s="112">
        <v>230518</v>
      </c>
      <c r="D27" s="112">
        <v>241568</v>
      </c>
      <c r="E27" s="112">
        <f t="shared" si="0"/>
        <v>142829</v>
      </c>
      <c r="F27" s="112">
        <v>384397</v>
      </c>
      <c r="G27" s="112">
        <v>348009</v>
      </c>
    </row>
    <row r="28" s="169" customFormat="1" ht="15" customHeight="1" spans="1:7">
      <c r="A28" s="114" t="s">
        <v>40</v>
      </c>
      <c r="B28" s="214"/>
      <c r="C28" s="142" t="s">
        <v>41</v>
      </c>
      <c r="D28" s="112">
        <v>0</v>
      </c>
      <c r="E28" s="112">
        <v>0</v>
      </c>
      <c r="F28" s="112">
        <v>0</v>
      </c>
      <c r="G28" s="112">
        <v>70000</v>
      </c>
    </row>
    <row r="29" s="169" customFormat="1" ht="15" customHeight="1" spans="1:7">
      <c r="A29" s="114" t="s">
        <v>42</v>
      </c>
      <c r="B29" s="214" t="s">
        <v>43</v>
      </c>
      <c r="C29" s="112">
        <v>336538.52</v>
      </c>
      <c r="D29" s="112">
        <v>196282.43</v>
      </c>
      <c r="E29" s="112">
        <f t="shared" si="0"/>
        <v>369160.57</v>
      </c>
      <c r="F29" s="112">
        <v>565443</v>
      </c>
      <c r="G29" s="112">
        <v>501133</v>
      </c>
    </row>
    <row r="30" s="169" customFormat="1" ht="15" customHeight="1" spans="1:7">
      <c r="A30" s="114" t="s">
        <v>44</v>
      </c>
      <c r="B30" s="214" t="s">
        <v>45</v>
      </c>
      <c r="C30" s="112">
        <v>10800</v>
      </c>
      <c r="D30" s="112">
        <v>7400</v>
      </c>
      <c r="E30" s="112">
        <f t="shared" si="0"/>
        <v>10600</v>
      </c>
      <c r="F30" s="112">
        <v>18000</v>
      </c>
      <c r="G30" s="112">
        <v>16800</v>
      </c>
    </row>
    <row r="31" s="169" customFormat="1" ht="15" customHeight="1" spans="1:7">
      <c r="A31" s="114" t="s">
        <v>46</v>
      </c>
      <c r="B31" s="214" t="s">
        <v>47</v>
      </c>
      <c r="C31" s="112">
        <v>42091.46</v>
      </c>
      <c r="D31" s="112">
        <v>25206.58</v>
      </c>
      <c r="E31" s="112">
        <f t="shared" si="0"/>
        <v>51813.42</v>
      </c>
      <c r="F31" s="112">
        <v>77020</v>
      </c>
      <c r="G31" s="112">
        <v>58428</v>
      </c>
    </row>
    <row r="32" s="169" customFormat="1" ht="15" customHeight="1" spans="1:7">
      <c r="A32" s="114" t="s">
        <v>48</v>
      </c>
      <c r="B32" s="214" t="s">
        <v>49</v>
      </c>
      <c r="C32" s="112">
        <v>10800</v>
      </c>
      <c r="D32" s="112">
        <v>7400</v>
      </c>
      <c r="E32" s="112">
        <f t="shared" si="0"/>
        <v>10600</v>
      </c>
      <c r="F32" s="112">
        <v>18000</v>
      </c>
      <c r="G32" s="112">
        <v>16800</v>
      </c>
    </row>
    <row r="33" s="169" customFormat="1" ht="15" customHeight="1" spans="1:7">
      <c r="A33" s="114" t="s">
        <v>52</v>
      </c>
      <c r="B33" s="214"/>
      <c r="C33" s="112"/>
      <c r="D33" s="112"/>
      <c r="E33" s="112"/>
      <c r="F33" s="112"/>
      <c r="G33" s="112"/>
    </row>
    <row r="34" s="169" customFormat="1" ht="15" customHeight="1" spans="1:7">
      <c r="A34" s="114" t="s">
        <v>53</v>
      </c>
      <c r="B34" s="214"/>
      <c r="C34" s="112"/>
      <c r="D34" s="112"/>
      <c r="E34" s="112"/>
      <c r="F34" s="112"/>
      <c r="G34" s="112"/>
    </row>
    <row r="35" s="169" customFormat="1" ht="15" customHeight="1" spans="1:7">
      <c r="A35" s="114" t="s">
        <v>54</v>
      </c>
      <c r="B35" s="214"/>
      <c r="C35" s="112"/>
      <c r="D35" s="112"/>
      <c r="E35" s="112"/>
      <c r="F35" s="112"/>
      <c r="G35" s="112"/>
    </row>
    <row r="36" s="169" customFormat="1" ht="15" customHeight="1" spans="1:7">
      <c r="A36" s="114" t="s">
        <v>55</v>
      </c>
      <c r="B36" s="214" t="s">
        <v>18</v>
      </c>
      <c r="C36" s="112">
        <v>0</v>
      </c>
      <c r="D36" s="112">
        <v>0</v>
      </c>
      <c r="E36" s="112">
        <f t="shared" ref="E36:E39" si="1">+F36-D36</f>
        <v>0</v>
      </c>
      <c r="F36" s="112">
        <v>0</v>
      </c>
      <c r="G36" s="112">
        <v>115017</v>
      </c>
    </row>
    <row r="37" spans="1:7">
      <c r="A37" s="114" t="s">
        <v>56</v>
      </c>
      <c r="B37" s="214" t="s">
        <v>34</v>
      </c>
      <c r="C37" s="112">
        <v>0</v>
      </c>
      <c r="D37" s="112">
        <v>0</v>
      </c>
      <c r="E37" s="112">
        <f t="shared" si="1"/>
        <v>0</v>
      </c>
      <c r="F37" s="112">
        <v>0</v>
      </c>
      <c r="G37" s="112">
        <v>16431</v>
      </c>
    </row>
    <row r="38" spans="1:7">
      <c r="A38" s="114" t="s">
        <v>57</v>
      </c>
      <c r="B38" s="214" t="s">
        <v>43</v>
      </c>
      <c r="C38" s="112">
        <v>0</v>
      </c>
      <c r="D38" s="112">
        <v>0</v>
      </c>
      <c r="E38" s="112">
        <f t="shared" si="1"/>
        <v>0</v>
      </c>
      <c r="F38" s="112">
        <v>0</v>
      </c>
      <c r="G38" s="112">
        <v>13803</v>
      </c>
    </row>
    <row r="39" spans="1:7">
      <c r="A39" s="114" t="s">
        <v>58</v>
      </c>
      <c r="B39" s="214" t="s">
        <v>47</v>
      </c>
      <c r="C39" s="112">
        <v>0</v>
      </c>
      <c r="D39" s="112">
        <v>0</v>
      </c>
      <c r="E39" s="112">
        <f t="shared" si="1"/>
        <v>0</v>
      </c>
      <c r="F39" s="112">
        <v>0</v>
      </c>
      <c r="G39" s="112">
        <v>4440</v>
      </c>
    </row>
    <row r="40" spans="1:7">
      <c r="A40" s="212"/>
      <c r="B40" s="214"/>
      <c r="C40" s="112"/>
      <c r="D40" s="112"/>
      <c r="E40" s="112"/>
      <c r="F40" s="112"/>
      <c r="G40" s="112"/>
    </row>
    <row r="41" ht="16.5" customHeight="1" spans="1:7">
      <c r="A41" s="179" t="s">
        <v>59</v>
      </c>
      <c r="B41" s="217"/>
      <c r="C41" s="148">
        <f>SUM(C16:C40)</f>
        <v>4019477.5</v>
      </c>
      <c r="D41" s="148">
        <f>SUM(D16:D40)</f>
        <v>2319719.57</v>
      </c>
      <c r="E41" s="148">
        <f>SUM(E16:E40)</f>
        <v>4563725.43</v>
      </c>
      <c r="F41" s="148">
        <f>SUM(F16:F40)</f>
        <v>6883445</v>
      </c>
      <c r="G41" s="148">
        <f>SUM(G16:G40)</f>
        <v>6391127</v>
      </c>
    </row>
    <row r="42" ht="16.5" customHeight="1" spans="1:7">
      <c r="A42" s="182"/>
      <c r="B42" s="218"/>
      <c r="C42" s="151"/>
      <c r="D42" s="151"/>
      <c r="E42" s="151"/>
      <c r="F42" s="151"/>
      <c r="G42" s="151"/>
    </row>
    <row r="43" s="169" customFormat="1" ht="15" customHeight="1" spans="1:7">
      <c r="A43" s="292"/>
      <c r="B43" s="293"/>
      <c r="C43" s="292"/>
      <c r="D43" s="292"/>
      <c r="E43" s="292"/>
      <c r="F43" s="292"/>
      <c r="G43" s="292"/>
    </row>
    <row r="44" s="169" customFormat="1" ht="15" customHeight="1" spans="1:7">
      <c r="A44" s="292"/>
      <c r="B44" s="293"/>
      <c r="C44" s="292"/>
      <c r="D44" s="292"/>
      <c r="E44" s="292"/>
      <c r="F44" s="292"/>
      <c r="G44" s="292"/>
    </row>
    <row r="45" s="169" customFormat="1" ht="15" customHeight="1" spans="1:7">
      <c r="A45" s="292"/>
      <c r="B45" s="293"/>
      <c r="C45" s="292"/>
      <c r="D45" s="292"/>
      <c r="E45" s="292"/>
      <c r="F45" s="292"/>
      <c r="G45" s="292"/>
    </row>
    <row r="46" s="169" customFormat="1" ht="15" customHeight="1" spans="1:7">
      <c r="A46" s="292"/>
      <c r="B46" s="293"/>
      <c r="C46" s="292"/>
      <c r="D46" s="292"/>
      <c r="E46" s="292"/>
      <c r="F46" s="292"/>
      <c r="G46" s="292"/>
    </row>
    <row r="47" s="169" customFormat="1" ht="15" customHeight="1" spans="1:7">
      <c r="A47" s="292"/>
      <c r="B47" s="293"/>
      <c r="C47" s="292"/>
      <c r="D47" s="292"/>
      <c r="E47" s="292"/>
      <c r="F47" s="292"/>
      <c r="G47" s="292"/>
    </row>
    <row r="48" s="169" customFormat="1" ht="15" customHeight="1" spans="1:7">
      <c r="A48" s="292"/>
      <c r="B48" s="293"/>
      <c r="C48" s="292"/>
      <c r="D48" s="292"/>
      <c r="E48" s="292"/>
      <c r="F48" s="292"/>
      <c r="G48" s="292"/>
    </row>
    <row r="49" s="169" customFormat="1" ht="15" customHeight="1" spans="1:7">
      <c r="A49" s="292"/>
      <c r="B49" s="293"/>
      <c r="C49" s="292"/>
      <c r="D49" s="292"/>
      <c r="E49" s="292"/>
      <c r="F49" s="292"/>
      <c r="G49" s="292"/>
    </row>
    <row r="50" s="169" customFormat="1" ht="21" customHeight="1" spans="1:7">
      <c r="A50" s="292"/>
      <c r="B50" s="293"/>
      <c r="C50" s="292"/>
      <c r="D50" s="292"/>
      <c r="E50" s="292"/>
      <c r="F50" s="292"/>
      <c r="G50" s="292"/>
    </row>
    <row r="51" spans="1:7">
      <c r="A51" s="137"/>
      <c r="B51" s="137"/>
      <c r="C51" s="137"/>
      <c r="D51" s="137"/>
      <c r="E51" s="137"/>
      <c r="F51" s="137"/>
      <c r="G51" s="137"/>
    </row>
    <row r="52" spans="1:7">
      <c r="A52" s="137"/>
      <c r="B52" s="137"/>
      <c r="C52" s="137"/>
      <c r="D52" s="137"/>
      <c r="E52" s="137"/>
      <c r="F52" s="137"/>
      <c r="G52" s="137"/>
    </row>
    <row r="53" spans="1:1">
      <c r="A53" s="93" t="s">
        <v>0</v>
      </c>
    </row>
    <row r="54" spans="1:1">
      <c r="A54" s="93" t="s">
        <v>383</v>
      </c>
    </row>
    <row r="55" ht="15" customHeight="1" spans="1:2">
      <c r="A55" s="95"/>
      <c r="B55" s="201"/>
    </row>
    <row r="56" ht="15" customHeight="1" spans="2:2">
      <c r="B56" s="201"/>
    </row>
    <row r="57" ht="15" customHeight="1" spans="1:7">
      <c r="A57" s="97" t="s">
        <v>2</v>
      </c>
      <c r="B57" s="97"/>
      <c r="C57" s="97"/>
      <c r="D57" s="97"/>
      <c r="E57" s="97"/>
      <c r="F57" s="97"/>
      <c r="G57" s="97"/>
    </row>
    <row r="58" ht="15" customHeight="1" spans="1:7">
      <c r="A58" s="98" t="s">
        <v>61</v>
      </c>
      <c r="B58" s="98"/>
      <c r="C58" s="98"/>
      <c r="D58" s="98"/>
      <c r="E58" s="98"/>
      <c r="F58" s="98"/>
      <c r="G58" s="98"/>
    </row>
    <row r="59" spans="2:2">
      <c r="B59" s="201"/>
    </row>
    <row r="60" ht="14" spans="1:2">
      <c r="A60" s="202" t="s">
        <v>388</v>
      </c>
      <c r="B60" s="201"/>
    </row>
    <row r="61" ht="15" customHeight="1" spans="2:2">
      <c r="B61" s="201"/>
    </row>
    <row r="62" ht="15" customHeight="1" spans="1:7">
      <c r="A62" s="101" t="s">
        <v>5</v>
      </c>
      <c r="B62" s="179" t="s">
        <v>6</v>
      </c>
      <c r="C62" s="102" t="s">
        <v>7</v>
      </c>
      <c r="D62" s="139" t="s">
        <v>8</v>
      </c>
      <c r="E62" s="223"/>
      <c r="F62" s="140"/>
      <c r="G62" s="102" t="s">
        <v>9</v>
      </c>
    </row>
    <row r="63" ht="15" customHeight="1" spans="1:8">
      <c r="A63" s="105"/>
      <c r="B63" s="203"/>
      <c r="C63" s="106"/>
      <c r="D63" s="204" t="s">
        <v>10</v>
      </c>
      <c r="E63" s="204" t="s">
        <v>11</v>
      </c>
      <c r="F63" s="204" t="s">
        <v>12</v>
      </c>
      <c r="G63" s="106"/>
      <c r="H63" s="224"/>
    </row>
    <row r="64" ht="15" customHeight="1" spans="1:7">
      <c r="A64" s="105"/>
      <c r="B64" s="182"/>
      <c r="C64" s="105">
        <v>2020</v>
      </c>
      <c r="D64" s="205" t="s">
        <v>13</v>
      </c>
      <c r="E64" s="205" t="s">
        <v>14</v>
      </c>
      <c r="F64" s="205"/>
      <c r="G64" s="106">
        <v>2022</v>
      </c>
    </row>
    <row r="65" ht="9" customHeight="1" spans="1:7">
      <c r="A65" s="206"/>
      <c r="B65" s="207"/>
      <c r="C65" s="206"/>
      <c r="D65" s="206"/>
      <c r="E65" s="206"/>
      <c r="F65" s="206"/>
      <c r="G65" s="237"/>
    </row>
    <row r="66" ht="15" customHeight="1" spans="1:7">
      <c r="A66" s="113" t="s">
        <v>62</v>
      </c>
      <c r="B66" s="214" t="s">
        <v>63</v>
      </c>
      <c r="C66" s="212"/>
      <c r="D66" s="212"/>
      <c r="E66" s="212"/>
      <c r="F66" s="212"/>
      <c r="G66" s="212"/>
    </row>
    <row r="67" s="169" customFormat="1" ht="6.75" customHeight="1" spans="1:7">
      <c r="A67" s="212"/>
      <c r="B67" s="214"/>
      <c r="C67" s="114"/>
      <c r="D67" s="114"/>
      <c r="E67" s="114"/>
      <c r="F67" s="114"/>
      <c r="G67" s="114"/>
    </row>
    <row r="68" s="169" customFormat="1" ht="15" customHeight="1" spans="1:7">
      <c r="A68" s="114" t="s">
        <v>252</v>
      </c>
      <c r="B68" s="214" t="s">
        <v>65</v>
      </c>
      <c r="C68" s="294">
        <v>0</v>
      </c>
      <c r="D68" s="294">
        <v>0</v>
      </c>
      <c r="E68" s="294">
        <f>F68-D68</f>
        <v>55000</v>
      </c>
      <c r="F68" s="294">
        <v>55000</v>
      </c>
      <c r="G68" s="290">
        <v>55000</v>
      </c>
    </row>
    <row r="69" s="169" customFormat="1" ht="15" customHeight="1" spans="1:7">
      <c r="A69" s="114" t="s">
        <v>253</v>
      </c>
      <c r="B69" s="214" t="s">
        <v>78</v>
      </c>
      <c r="C69" s="294">
        <v>82204</v>
      </c>
      <c r="D69" s="294">
        <v>0</v>
      </c>
      <c r="E69" s="294">
        <f t="shared" ref="E69:E73" si="2">F69-D69</f>
        <v>104000</v>
      </c>
      <c r="F69" s="294">
        <v>104000</v>
      </c>
      <c r="G69" s="290">
        <v>104000</v>
      </c>
    </row>
    <row r="70" s="169" customFormat="1" ht="15" customHeight="1" spans="1:7">
      <c r="A70" s="114" t="s">
        <v>389</v>
      </c>
      <c r="B70" s="240" t="s">
        <v>282</v>
      </c>
      <c r="C70" s="112"/>
      <c r="D70" s="112"/>
      <c r="E70" s="112"/>
      <c r="F70" s="112"/>
      <c r="G70" s="290"/>
    </row>
    <row r="71" s="169" customFormat="1" ht="15" customHeight="1" spans="1:7">
      <c r="A71" s="114" t="s">
        <v>281</v>
      </c>
      <c r="B71" s="240"/>
      <c r="C71" s="294">
        <v>0</v>
      </c>
      <c r="D71" s="294">
        <v>0</v>
      </c>
      <c r="E71" s="294">
        <f t="shared" si="2"/>
        <v>156000</v>
      </c>
      <c r="F71" s="294">
        <v>156000</v>
      </c>
      <c r="G71" s="290">
        <v>156000</v>
      </c>
    </row>
    <row r="72" s="169" customFormat="1" ht="15" customHeight="1" spans="1:7">
      <c r="A72" s="114" t="s">
        <v>390</v>
      </c>
      <c r="B72" s="214" t="s">
        <v>99</v>
      </c>
      <c r="C72" s="294">
        <v>16800</v>
      </c>
      <c r="D72" s="294">
        <v>0</v>
      </c>
      <c r="E72" s="294">
        <f t="shared" si="2"/>
        <v>313000</v>
      </c>
      <c r="F72" s="294">
        <v>313000</v>
      </c>
      <c r="G72" s="290">
        <v>313000</v>
      </c>
    </row>
    <row r="73" s="169" customFormat="1" ht="15" customHeight="1" spans="1:7">
      <c r="A73" s="114" t="s">
        <v>391</v>
      </c>
      <c r="B73" s="214" t="s">
        <v>99</v>
      </c>
      <c r="C73" s="294">
        <v>744064.82</v>
      </c>
      <c r="D73" s="294">
        <v>341307.82</v>
      </c>
      <c r="E73" s="294">
        <f t="shared" si="2"/>
        <v>734914.18</v>
      </c>
      <c r="F73" s="294">
        <v>1076222</v>
      </c>
      <c r="G73" s="290">
        <v>990000</v>
      </c>
    </row>
    <row r="74" s="169" customFormat="1" ht="15" customHeight="1" spans="1:7">
      <c r="A74" s="114"/>
      <c r="B74" s="210"/>
      <c r="C74" s="294"/>
      <c r="D74" s="294"/>
      <c r="E74" s="294">
        <f t="shared" ref="E74" si="3">+F74-D74</f>
        <v>0</v>
      </c>
      <c r="F74" s="294"/>
      <c r="G74" s="290"/>
    </row>
    <row r="75" ht="16.5" customHeight="1" spans="1:7">
      <c r="A75" s="179" t="s">
        <v>262</v>
      </c>
      <c r="B75" s="217"/>
      <c r="C75" s="148">
        <f>SUM(C68:C74)</f>
        <v>843068.82</v>
      </c>
      <c r="D75" s="148">
        <f>SUM(D68:D73)</f>
        <v>341307.82</v>
      </c>
      <c r="E75" s="148">
        <f>SUM(E68:E74)</f>
        <v>1362914.18</v>
      </c>
      <c r="F75" s="148">
        <f>SUM(F68:F74)</f>
        <v>1704222</v>
      </c>
      <c r="G75" s="148">
        <f>SUM(G68:G73)</f>
        <v>1618000</v>
      </c>
    </row>
    <row r="76" ht="16.5" customHeight="1" spans="1:7">
      <c r="A76" s="182" t="s">
        <v>183</v>
      </c>
      <c r="B76" s="218"/>
      <c r="C76" s="151"/>
      <c r="D76" s="151"/>
      <c r="E76" s="151"/>
      <c r="F76" s="151"/>
      <c r="G76" s="151"/>
    </row>
    <row r="77" ht="16.5" customHeight="1" spans="1:7">
      <c r="A77" s="179" t="s">
        <v>238</v>
      </c>
      <c r="B77" s="217"/>
      <c r="C77" s="148">
        <f>C41+C75</f>
        <v>4862546.32</v>
      </c>
      <c r="D77" s="148">
        <f>D41+D75</f>
        <v>2661027.39</v>
      </c>
      <c r="E77" s="148">
        <f>E41+E75</f>
        <v>5926639.61</v>
      </c>
      <c r="F77" s="148">
        <f>F41+F75</f>
        <v>8587667</v>
      </c>
      <c r="G77" s="148">
        <f>G41+G75</f>
        <v>8009127</v>
      </c>
    </row>
    <row r="78" ht="16.5" customHeight="1" spans="1:7">
      <c r="A78" s="182"/>
      <c r="B78" s="218"/>
      <c r="C78" s="151"/>
      <c r="D78" s="151"/>
      <c r="E78" s="151"/>
      <c r="F78" s="151"/>
      <c r="G78" s="151"/>
    </row>
    <row r="81" spans="1:5">
      <c r="A81" s="93" t="s">
        <v>239</v>
      </c>
      <c r="B81" s="93" t="s">
        <v>240</v>
      </c>
      <c r="E81" s="93" t="s">
        <v>241</v>
      </c>
    </row>
    <row r="86" ht="15" customHeight="1" spans="1:7">
      <c r="A86" s="199" t="s">
        <v>392</v>
      </c>
      <c r="B86" s="199" t="s">
        <v>243</v>
      </c>
      <c r="C86" s="199"/>
      <c r="D86" s="199"/>
      <c r="E86" s="199" t="s">
        <v>244</v>
      </c>
      <c r="F86" s="199"/>
      <c r="G86" s="199"/>
    </row>
    <row r="87" ht="15" customHeight="1" spans="1:7">
      <c r="A87" s="200" t="s">
        <v>245</v>
      </c>
      <c r="B87" s="200" t="s">
        <v>265</v>
      </c>
      <c r="C87" s="200"/>
      <c r="D87" s="200"/>
      <c r="E87" s="200" t="s">
        <v>247</v>
      </c>
      <c r="F87" s="200"/>
      <c r="G87" s="200"/>
    </row>
    <row r="88" spans="1:4">
      <c r="A88" s="200"/>
      <c r="B88" s="200"/>
      <c r="C88" s="200"/>
      <c r="D88" s="200"/>
    </row>
    <row r="96" spans="10:10">
      <c r="J96" s="243"/>
    </row>
    <row r="105" ht="18.75" customHeight="1"/>
    <row r="106" spans="1:7">
      <c r="A106" s="137"/>
      <c r="B106" s="137"/>
      <c r="C106" s="137"/>
      <c r="D106" s="137"/>
      <c r="E106" s="137"/>
      <c r="F106" s="137"/>
      <c r="G106" s="137"/>
    </row>
    <row r="107" spans="1:7">
      <c r="A107" s="137"/>
      <c r="B107" s="137"/>
      <c r="C107" s="137"/>
      <c r="D107" s="137"/>
      <c r="E107" s="137"/>
      <c r="F107" s="137"/>
      <c r="G107" s="137"/>
    </row>
  </sheetData>
  <sheetProtection password="D60D" sheet="1" objects="1"/>
  <mergeCells count="42">
    <mergeCell ref="A5:G5"/>
    <mergeCell ref="A6:G6"/>
    <mergeCell ref="D10:F10"/>
    <mergeCell ref="A57:G57"/>
    <mergeCell ref="A58:G58"/>
    <mergeCell ref="D62:F62"/>
    <mergeCell ref="B86:D86"/>
    <mergeCell ref="E86:G86"/>
    <mergeCell ref="B87:D87"/>
    <mergeCell ref="E87:G87"/>
    <mergeCell ref="B88:D88"/>
    <mergeCell ref="A10:A12"/>
    <mergeCell ref="A41:A42"/>
    <mergeCell ref="A62:A64"/>
    <mergeCell ref="A75:A76"/>
    <mergeCell ref="A77:A78"/>
    <mergeCell ref="B10:B12"/>
    <mergeCell ref="B62:B64"/>
    <mergeCell ref="B70:B71"/>
    <mergeCell ref="C10:C11"/>
    <mergeCell ref="C41:C42"/>
    <mergeCell ref="C62:C63"/>
    <mergeCell ref="C75:C76"/>
    <mergeCell ref="C77:C78"/>
    <mergeCell ref="D41:D42"/>
    <mergeCell ref="D75:D76"/>
    <mergeCell ref="D77:D78"/>
    <mergeCell ref="E41:E42"/>
    <mergeCell ref="E75:E76"/>
    <mergeCell ref="E77:E78"/>
    <mergeCell ref="F11:F12"/>
    <mergeCell ref="F41:F42"/>
    <mergeCell ref="F63:F64"/>
    <mergeCell ref="F75:F76"/>
    <mergeCell ref="F77:F78"/>
    <mergeCell ref="G10:G11"/>
    <mergeCell ref="G41:G42"/>
    <mergeCell ref="G62:G63"/>
    <mergeCell ref="G75:G76"/>
    <mergeCell ref="G77:G78"/>
    <mergeCell ref="A51:G52"/>
    <mergeCell ref="A106:G107"/>
  </mergeCells>
  <pageMargins left="0.432638888888889" right="0.156944444444444" top="0.590277777777778" bottom="0.196527777777778" header="0.472222222222222" footer="0.156944444444444"/>
  <pageSetup paperSize="1" orientation="portrait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I157"/>
  <sheetViews>
    <sheetView topLeftCell="A136" workbookViewId="0">
      <selection activeCell="D169" sqref="D169"/>
    </sheetView>
  </sheetViews>
  <sheetFormatPr defaultColWidth="9" defaultRowHeight="12"/>
  <cols>
    <col min="1" max="1" width="34.2890625" style="93" customWidth="1"/>
    <col min="2" max="2" width="7.2890625" style="93" customWidth="1"/>
    <col min="3" max="3" width="11.4296875" style="93" customWidth="1"/>
    <col min="4" max="6" width="11" style="93" customWidth="1"/>
    <col min="7" max="7" width="11.7109375" style="93" customWidth="1"/>
    <col min="8" max="16384" width="9.140625" style="93"/>
  </cols>
  <sheetData>
    <row r="1" spans="1:1">
      <c r="A1" s="93" t="s">
        <v>0</v>
      </c>
    </row>
    <row r="2" spans="1:1">
      <c r="A2" s="93" t="s">
        <v>393</v>
      </c>
    </row>
    <row r="3" ht="15" customHeight="1" spans="1:2">
      <c r="A3" s="95"/>
      <c r="B3" s="201"/>
    </row>
    <row r="4" ht="15" customHeight="1" spans="2:2">
      <c r="B4" s="201"/>
    </row>
    <row r="5" ht="15" customHeight="1" spans="1:7">
      <c r="A5" s="97" t="s">
        <v>2</v>
      </c>
      <c r="B5" s="97"/>
      <c r="C5" s="97"/>
      <c r="D5" s="97"/>
      <c r="E5" s="97"/>
      <c r="F5" s="97"/>
      <c r="G5" s="97"/>
    </row>
    <row r="6" ht="15" customHeight="1" spans="1:7">
      <c r="A6" s="98" t="s">
        <v>61</v>
      </c>
      <c r="B6" s="98"/>
      <c r="C6" s="98"/>
      <c r="D6" s="98"/>
      <c r="E6" s="98"/>
      <c r="F6" s="98"/>
      <c r="G6" s="98"/>
    </row>
    <row r="7" spans="2:2">
      <c r="B7" s="201"/>
    </row>
    <row r="8" ht="14" spans="1:2">
      <c r="A8" s="202" t="s">
        <v>394</v>
      </c>
      <c r="B8" s="201"/>
    </row>
    <row r="9" ht="15" customHeight="1" spans="2:2">
      <c r="B9" s="201"/>
    </row>
    <row r="10" ht="15" customHeight="1" spans="1:7">
      <c r="A10" s="101" t="s">
        <v>5</v>
      </c>
      <c r="B10" s="179" t="s">
        <v>6</v>
      </c>
      <c r="C10" s="102" t="s">
        <v>7</v>
      </c>
      <c r="D10" s="139" t="s">
        <v>8</v>
      </c>
      <c r="E10" s="223"/>
      <c r="F10" s="140"/>
      <c r="G10" s="102" t="s">
        <v>9</v>
      </c>
    </row>
    <row r="11" ht="15" customHeight="1" spans="1:8">
      <c r="A11" s="105"/>
      <c r="B11" s="203"/>
      <c r="C11" s="106"/>
      <c r="D11" s="204" t="s">
        <v>10</v>
      </c>
      <c r="E11" s="204" t="s">
        <v>11</v>
      </c>
      <c r="F11" s="204" t="s">
        <v>12</v>
      </c>
      <c r="G11" s="106"/>
      <c r="H11" s="224"/>
    </row>
    <row r="12" ht="15" customHeight="1" spans="1:7">
      <c r="A12" s="105"/>
      <c r="B12" s="182"/>
      <c r="C12" s="105">
        <v>2020</v>
      </c>
      <c r="D12" s="205" t="s">
        <v>13</v>
      </c>
      <c r="E12" s="205" t="s">
        <v>14</v>
      </c>
      <c r="F12" s="205"/>
      <c r="G12" s="106">
        <v>2022</v>
      </c>
    </row>
    <row r="13" ht="9" customHeight="1" spans="1:7">
      <c r="A13" s="206"/>
      <c r="B13" s="207"/>
      <c r="C13" s="206"/>
      <c r="D13" s="206"/>
      <c r="E13" s="206"/>
      <c r="F13" s="206"/>
      <c r="G13" s="237"/>
    </row>
    <row r="14" ht="15" customHeight="1" spans="1:7">
      <c r="A14" s="113" t="s">
        <v>15</v>
      </c>
      <c r="B14" s="210" t="s">
        <v>16</v>
      </c>
      <c r="C14" s="212"/>
      <c r="D14" s="212"/>
      <c r="E14" s="212"/>
      <c r="F14" s="212"/>
      <c r="G14" s="212"/>
    </row>
    <row r="15" s="169" customFormat="1" ht="6.75" customHeight="1" spans="1:7">
      <c r="A15" s="212"/>
      <c r="B15" s="210"/>
      <c r="C15" s="114"/>
      <c r="D15" s="114"/>
      <c r="E15" s="114"/>
      <c r="F15" s="114"/>
      <c r="G15" s="114"/>
    </row>
    <row r="16" s="169" customFormat="1" ht="15" customHeight="1" spans="1:7">
      <c r="A16" s="114" t="s">
        <v>17</v>
      </c>
      <c r="B16" s="214" t="s">
        <v>18</v>
      </c>
      <c r="C16" s="112">
        <v>41970786.8</v>
      </c>
      <c r="D16" s="112">
        <v>22327555.83</v>
      </c>
      <c r="E16" s="112">
        <f>+F16-D16</f>
        <v>27230984.17</v>
      </c>
      <c r="F16" s="112">
        <v>49558540</v>
      </c>
      <c r="G16" s="112">
        <v>53366688</v>
      </c>
    </row>
    <row r="17" s="169" customFormat="1" ht="15" customHeight="1" spans="1:7">
      <c r="A17" s="114" t="s">
        <v>19</v>
      </c>
      <c r="B17" s="214" t="s">
        <v>20</v>
      </c>
      <c r="C17" s="112">
        <v>3119013.65</v>
      </c>
      <c r="D17" s="112">
        <v>1587979.21</v>
      </c>
      <c r="E17" s="112">
        <f t="shared" ref="E17:E34" si="0">+F17-D17</f>
        <v>1885020.79</v>
      </c>
      <c r="F17" s="112">
        <v>3473000</v>
      </c>
      <c r="G17" s="112">
        <v>3744000</v>
      </c>
    </row>
    <row r="18" s="169" customFormat="1" ht="15" customHeight="1" spans="1:7">
      <c r="A18" s="114" t="s">
        <v>21</v>
      </c>
      <c r="B18" s="214" t="s">
        <v>22</v>
      </c>
      <c r="C18" s="112">
        <v>192000</v>
      </c>
      <c r="D18" s="112">
        <v>96000</v>
      </c>
      <c r="E18" s="112">
        <f t="shared" si="0"/>
        <v>186000</v>
      </c>
      <c r="F18" s="112">
        <v>282000</v>
      </c>
      <c r="G18" s="112">
        <v>282000</v>
      </c>
    </row>
    <row r="19" s="169" customFormat="1" ht="15" customHeight="1" spans="1:7">
      <c r="A19" s="114" t="s">
        <v>23</v>
      </c>
      <c r="B19" s="214" t="s">
        <v>24</v>
      </c>
      <c r="C19" s="112">
        <v>192000</v>
      </c>
      <c r="D19" s="112">
        <v>96000</v>
      </c>
      <c r="E19" s="112">
        <f t="shared" si="0"/>
        <v>186000</v>
      </c>
      <c r="F19" s="112">
        <v>282000</v>
      </c>
      <c r="G19" s="112">
        <v>282000</v>
      </c>
    </row>
    <row r="20" s="169" customFormat="1" ht="15" customHeight="1" spans="1:7">
      <c r="A20" s="114" t="s">
        <v>25</v>
      </c>
      <c r="B20" s="214" t="s">
        <v>26</v>
      </c>
      <c r="C20" s="112">
        <v>792000</v>
      </c>
      <c r="D20" s="112">
        <v>780000</v>
      </c>
      <c r="E20" s="112">
        <f t="shared" si="0"/>
        <v>120000</v>
      </c>
      <c r="F20" s="112">
        <v>900000</v>
      </c>
      <c r="G20" s="112">
        <v>936000</v>
      </c>
    </row>
    <row r="21" s="169" customFormat="1" ht="15" customHeight="1" spans="1:7">
      <c r="A21" s="114" t="s">
        <v>27</v>
      </c>
      <c r="B21" s="214" t="s">
        <v>28</v>
      </c>
      <c r="C21" s="112"/>
      <c r="D21" s="112"/>
      <c r="E21" s="112"/>
      <c r="F21" s="112"/>
      <c r="G21" s="112"/>
    </row>
    <row r="22" s="169" customFormat="1" ht="15" customHeight="1" spans="1:7">
      <c r="A22" s="114" t="s">
        <v>29</v>
      </c>
      <c r="B22" s="214"/>
      <c r="C22" s="112">
        <v>160000</v>
      </c>
      <c r="D22" s="112">
        <v>25000</v>
      </c>
      <c r="E22" s="112">
        <f t="shared" si="0"/>
        <v>35000</v>
      </c>
      <c r="F22" s="112">
        <v>60000</v>
      </c>
      <c r="G22" s="112">
        <v>70000</v>
      </c>
    </row>
    <row r="23" s="169" customFormat="1" ht="15" customHeight="1" spans="1:7">
      <c r="A23" s="114" t="s">
        <v>30</v>
      </c>
      <c r="B23" s="214"/>
      <c r="C23" s="112">
        <v>0</v>
      </c>
      <c r="D23" s="112">
        <v>0</v>
      </c>
      <c r="E23" s="112">
        <f t="shared" si="0"/>
        <v>0</v>
      </c>
      <c r="F23" s="112">
        <v>0</v>
      </c>
      <c r="G23" s="112">
        <v>184042</v>
      </c>
    </row>
    <row r="24" s="169" customFormat="1" ht="15" customHeight="1" spans="1:7">
      <c r="A24" s="114" t="s">
        <v>31</v>
      </c>
      <c r="B24" s="214" t="s">
        <v>32</v>
      </c>
      <c r="C24" s="112">
        <v>2838552.18</v>
      </c>
      <c r="D24" s="112">
        <v>2389086.35</v>
      </c>
      <c r="E24" s="112">
        <f t="shared" si="0"/>
        <v>1610913.65</v>
      </c>
      <c r="F24" s="112">
        <v>4000000</v>
      </c>
      <c r="G24" s="112">
        <v>4000000</v>
      </c>
    </row>
    <row r="25" s="169" customFormat="1" ht="15" customHeight="1" spans="1:7">
      <c r="A25" s="114" t="s">
        <v>33</v>
      </c>
      <c r="B25" s="214" t="s">
        <v>34</v>
      </c>
      <c r="C25" s="112">
        <v>3605656</v>
      </c>
      <c r="D25" s="112">
        <v>0</v>
      </c>
      <c r="E25" s="112">
        <f t="shared" si="0"/>
        <v>4358903</v>
      </c>
      <c r="F25" s="112">
        <v>4358903</v>
      </c>
      <c r="G25" s="112">
        <v>4447224</v>
      </c>
    </row>
    <row r="26" s="169" customFormat="1" ht="15" customHeight="1" spans="1:7">
      <c r="A26" s="114" t="s">
        <v>35</v>
      </c>
      <c r="B26" s="214" t="s">
        <v>36</v>
      </c>
      <c r="C26" s="112">
        <v>644000</v>
      </c>
      <c r="D26" s="112">
        <v>0</v>
      </c>
      <c r="E26" s="112">
        <f t="shared" si="0"/>
        <v>750000</v>
      </c>
      <c r="F26" s="112">
        <v>750000</v>
      </c>
      <c r="G26" s="112">
        <v>780000</v>
      </c>
    </row>
    <row r="27" s="169" customFormat="1" ht="15" customHeight="1" spans="1:7">
      <c r="A27" s="114" t="s">
        <v>37</v>
      </c>
      <c r="B27" s="214" t="s">
        <v>38</v>
      </c>
      <c r="C27" s="112"/>
      <c r="D27" s="112"/>
      <c r="E27" s="112"/>
      <c r="F27" s="112"/>
      <c r="G27" s="112"/>
    </row>
    <row r="28" s="169" customFormat="1" ht="15" customHeight="1" spans="1:7">
      <c r="A28" s="114" t="s">
        <v>39</v>
      </c>
      <c r="B28" s="214"/>
      <c r="C28" s="112">
        <v>3487089</v>
      </c>
      <c r="D28" s="112">
        <v>3647413</v>
      </c>
      <c r="E28" s="112">
        <f t="shared" si="0"/>
        <v>281695</v>
      </c>
      <c r="F28" s="112">
        <v>3929108</v>
      </c>
      <c r="G28" s="112">
        <v>4447224</v>
      </c>
    </row>
    <row r="29" s="169" customFormat="1" ht="15" customHeight="1" spans="1:7">
      <c r="A29" s="114" t="s">
        <v>40</v>
      </c>
      <c r="B29" s="214"/>
      <c r="C29" s="142" t="s">
        <v>41</v>
      </c>
      <c r="D29" s="112">
        <v>0</v>
      </c>
      <c r="E29" s="112">
        <v>0</v>
      </c>
      <c r="F29" s="112">
        <v>0</v>
      </c>
      <c r="G29" s="112">
        <v>780000</v>
      </c>
    </row>
    <row r="30" s="169" customFormat="1" ht="15" customHeight="1" spans="1:7">
      <c r="A30" s="114" t="s">
        <v>42</v>
      </c>
      <c r="B30" s="214" t="s">
        <v>43</v>
      </c>
      <c r="C30" s="112">
        <v>5040664.9</v>
      </c>
      <c r="D30" s="112">
        <v>2679553.51</v>
      </c>
      <c r="E30" s="112">
        <f t="shared" si="0"/>
        <v>3267472.93</v>
      </c>
      <c r="F30" s="112">
        <v>5947026.44</v>
      </c>
      <c r="G30" s="112">
        <v>6404003</v>
      </c>
    </row>
    <row r="31" s="169" customFormat="1" ht="15" customHeight="1" spans="1:7">
      <c r="A31" s="114" t="s">
        <v>44</v>
      </c>
      <c r="B31" s="214" t="s">
        <v>45</v>
      </c>
      <c r="C31" s="112">
        <v>156200</v>
      </c>
      <c r="D31" s="112">
        <v>79700</v>
      </c>
      <c r="E31" s="112">
        <f t="shared" si="0"/>
        <v>94200</v>
      </c>
      <c r="F31" s="112">
        <v>173900</v>
      </c>
      <c r="G31" s="112">
        <v>187200</v>
      </c>
    </row>
    <row r="32" s="169" customFormat="1" ht="15" customHeight="1" spans="1:7">
      <c r="A32" s="114" t="s">
        <v>46</v>
      </c>
      <c r="B32" s="214" t="s">
        <v>47</v>
      </c>
      <c r="C32" s="112">
        <v>607229.96</v>
      </c>
      <c r="D32" s="112">
        <v>322363.06</v>
      </c>
      <c r="E32" s="112">
        <f t="shared" si="0"/>
        <v>400941.49</v>
      </c>
      <c r="F32" s="112">
        <v>723304.55</v>
      </c>
      <c r="G32" s="112">
        <v>795804</v>
      </c>
    </row>
    <row r="33" s="169" customFormat="1" ht="15" customHeight="1" spans="1:7">
      <c r="A33" s="114" t="s">
        <v>48</v>
      </c>
      <c r="B33" s="214" t="s">
        <v>49</v>
      </c>
      <c r="C33" s="112">
        <v>156100</v>
      </c>
      <c r="D33" s="112">
        <v>79700</v>
      </c>
      <c r="E33" s="112">
        <f t="shared" si="0"/>
        <v>94200</v>
      </c>
      <c r="F33" s="112">
        <v>173900</v>
      </c>
      <c r="G33" s="112">
        <v>187200</v>
      </c>
    </row>
    <row r="34" s="169" customFormat="1" ht="15" customHeight="1" spans="1:7">
      <c r="A34" s="114" t="s">
        <v>50</v>
      </c>
      <c r="B34" s="214" t="s">
        <v>51</v>
      </c>
      <c r="C34" s="112">
        <v>870171.53</v>
      </c>
      <c r="D34" s="112">
        <v>0</v>
      </c>
      <c r="E34" s="112">
        <f t="shared" si="0"/>
        <v>258767</v>
      </c>
      <c r="F34" s="112">
        <v>258767</v>
      </c>
      <c r="G34" s="112">
        <v>243522</v>
      </c>
    </row>
    <row r="35" s="169" customFormat="1" ht="15" customHeight="1" spans="1:7">
      <c r="A35" s="114" t="s">
        <v>52</v>
      </c>
      <c r="B35" s="214"/>
      <c r="C35" s="112"/>
      <c r="D35" s="112"/>
      <c r="E35" s="112"/>
      <c r="F35" s="112"/>
      <c r="G35" s="112"/>
    </row>
    <row r="36" s="169" customFormat="1" ht="15" customHeight="1" spans="1:7">
      <c r="A36" s="114" t="s">
        <v>53</v>
      </c>
      <c r="B36" s="214"/>
      <c r="C36" s="112"/>
      <c r="D36" s="112"/>
      <c r="E36" s="112"/>
      <c r="F36" s="112"/>
      <c r="G36" s="112"/>
    </row>
    <row r="37" s="169" customFormat="1" ht="15" customHeight="1" spans="1:7">
      <c r="A37" s="114" t="s">
        <v>54</v>
      </c>
      <c r="B37" s="214"/>
      <c r="C37" s="112"/>
      <c r="D37" s="112"/>
      <c r="E37" s="112"/>
      <c r="F37" s="112"/>
      <c r="G37" s="112"/>
    </row>
    <row r="38" s="169" customFormat="1" ht="15" customHeight="1" spans="1:7">
      <c r="A38" s="114" t="s">
        <v>55</v>
      </c>
      <c r="B38" s="214" t="s">
        <v>18</v>
      </c>
      <c r="C38" s="112">
        <v>0</v>
      </c>
      <c r="D38" s="112">
        <v>0</v>
      </c>
      <c r="E38" s="112">
        <f t="shared" ref="E38:E41" si="1">+F38-D38</f>
        <v>0</v>
      </c>
      <c r="F38" s="112">
        <v>0</v>
      </c>
      <c r="G38" s="112">
        <v>1310806</v>
      </c>
    </row>
    <row r="39" spans="1:7">
      <c r="A39" s="114" t="s">
        <v>56</v>
      </c>
      <c r="B39" s="214" t="s">
        <v>34</v>
      </c>
      <c r="C39" s="112">
        <v>0</v>
      </c>
      <c r="D39" s="112">
        <v>0</v>
      </c>
      <c r="E39" s="112">
        <f t="shared" si="1"/>
        <v>0</v>
      </c>
      <c r="F39" s="112">
        <v>0</v>
      </c>
      <c r="G39" s="112">
        <v>187258</v>
      </c>
    </row>
    <row r="40" spans="1:7">
      <c r="A40" s="114" t="s">
        <v>57</v>
      </c>
      <c r="B40" s="214" t="s">
        <v>43</v>
      </c>
      <c r="C40" s="112">
        <v>0</v>
      </c>
      <c r="D40" s="112">
        <v>0</v>
      </c>
      <c r="E40" s="112">
        <f t="shared" si="1"/>
        <v>0</v>
      </c>
      <c r="F40" s="112">
        <v>0</v>
      </c>
      <c r="G40" s="112">
        <v>157297</v>
      </c>
    </row>
    <row r="41" spans="1:7">
      <c r="A41" s="114" t="s">
        <v>58</v>
      </c>
      <c r="B41" s="214" t="s">
        <v>47</v>
      </c>
      <c r="C41" s="112">
        <v>0</v>
      </c>
      <c r="D41" s="112">
        <v>0</v>
      </c>
      <c r="E41" s="112">
        <f t="shared" si="1"/>
        <v>0</v>
      </c>
      <c r="F41" s="112">
        <v>0</v>
      </c>
      <c r="G41" s="112">
        <v>54576</v>
      </c>
    </row>
    <row r="42" spans="1:7">
      <c r="A42" s="212"/>
      <c r="B42" s="214"/>
      <c r="C42" s="112"/>
      <c r="D42" s="112"/>
      <c r="E42" s="112"/>
      <c r="F42" s="112"/>
      <c r="G42" s="112"/>
    </row>
    <row r="43" ht="16.5" customHeight="1" spans="1:7">
      <c r="A43" s="179" t="s">
        <v>59</v>
      </c>
      <c r="B43" s="217"/>
      <c r="C43" s="148">
        <f>SUM(C16:C42)</f>
        <v>63831464.02</v>
      </c>
      <c r="D43" s="148">
        <f>SUM(D16:D42)</f>
        <v>34110350.96</v>
      </c>
      <c r="E43" s="148">
        <f>SUM(E16:E42)</f>
        <v>40760098.03</v>
      </c>
      <c r="F43" s="148">
        <f>SUM(F16:F42)</f>
        <v>74870448.99</v>
      </c>
      <c r="G43" s="148">
        <f>SUM(G16:G42)</f>
        <v>82846844</v>
      </c>
    </row>
    <row r="44" ht="16.5" customHeight="1" spans="1:7">
      <c r="A44" s="182"/>
      <c r="B44" s="218"/>
      <c r="C44" s="151"/>
      <c r="D44" s="151"/>
      <c r="E44" s="151"/>
      <c r="F44" s="151"/>
      <c r="G44" s="151"/>
    </row>
    <row r="45" spans="1:1">
      <c r="A45" s="236"/>
    </row>
    <row r="46" spans="1:1">
      <c r="A46" s="236"/>
    </row>
    <row r="47" spans="1:1">
      <c r="A47" s="236"/>
    </row>
    <row r="48" spans="1:1">
      <c r="A48" s="236"/>
    </row>
    <row r="49" spans="1:1">
      <c r="A49" s="236"/>
    </row>
    <row r="50" spans="1:1">
      <c r="A50" s="236"/>
    </row>
    <row r="51" spans="1:1">
      <c r="A51" s="236"/>
    </row>
    <row r="52" ht="13.5" customHeight="1" spans="1:7">
      <c r="A52" s="137"/>
      <c r="B52" s="137"/>
      <c r="C52" s="137"/>
      <c r="D52" s="137"/>
      <c r="E52" s="137"/>
      <c r="F52" s="137"/>
      <c r="G52" s="137"/>
    </row>
    <row r="53" ht="13.5" customHeight="1" spans="1:7">
      <c r="A53" s="137"/>
      <c r="B53" s="137"/>
      <c r="C53" s="137"/>
      <c r="D53" s="137"/>
      <c r="E53" s="137"/>
      <c r="F53" s="137"/>
      <c r="G53" s="137"/>
    </row>
    <row r="54" spans="1:1">
      <c r="A54" s="93" t="s">
        <v>0</v>
      </c>
    </row>
    <row r="55" spans="1:1">
      <c r="A55" s="93" t="s">
        <v>395</v>
      </c>
    </row>
    <row r="56" ht="15" customHeight="1" spans="1:2">
      <c r="A56" s="95"/>
      <c r="B56" s="201"/>
    </row>
    <row r="57" ht="15" customHeight="1" spans="2:2">
      <c r="B57" s="201"/>
    </row>
    <row r="58" ht="15" customHeight="1" spans="1:7">
      <c r="A58" s="97" t="s">
        <v>2</v>
      </c>
      <c r="B58" s="97"/>
      <c r="C58" s="97"/>
      <c r="D58" s="97"/>
      <c r="E58" s="97"/>
      <c r="F58" s="97"/>
      <c r="G58" s="97"/>
    </row>
    <row r="59" ht="15" customHeight="1" spans="1:7">
      <c r="A59" s="98" t="s">
        <v>61</v>
      </c>
      <c r="B59" s="98"/>
      <c r="C59" s="98"/>
      <c r="D59" s="98"/>
      <c r="E59" s="98"/>
      <c r="F59" s="98"/>
      <c r="G59" s="98"/>
    </row>
    <row r="60" spans="2:2">
      <c r="B60" s="201"/>
    </row>
    <row r="61" ht="14" spans="1:2">
      <c r="A61" s="202" t="s">
        <v>394</v>
      </c>
      <c r="B61" s="201"/>
    </row>
    <row r="62" ht="15" customHeight="1" spans="2:2">
      <c r="B62" s="201"/>
    </row>
    <row r="63" ht="15" customHeight="1" spans="1:7">
      <c r="A63" s="101" t="s">
        <v>5</v>
      </c>
      <c r="B63" s="179" t="s">
        <v>6</v>
      </c>
      <c r="C63" s="102" t="s">
        <v>7</v>
      </c>
      <c r="D63" s="139" t="s">
        <v>8</v>
      </c>
      <c r="E63" s="223"/>
      <c r="F63" s="140"/>
      <c r="G63" s="102" t="s">
        <v>9</v>
      </c>
    </row>
    <row r="64" ht="15" customHeight="1" spans="1:8">
      <c r="A64" s="105"/>
      <c r="B64" s="203"/>
      <c r="C64" s="106"/>
      <c r="D64" s="204" t="s">
        <v>10</v>
      </c>
      <c r="E64" s="204" t="s">
        <v>11</v>
      </c>
      <c r="F64" s="204" t="s">
        <v>12</v>
      </c>
      <c r="G64" s="106"/>
      <c r="H64" s="224"/>
    </row>
    <row r="65" ht="15" customHeight="1" spans="1:7">
      <c r="A65" s="105"/>
      <c r="B65" s="182"/>
      <c r="C65" s="105">
        <v>2020</v>
      </c>
      <c r="D65" s="205" t="s">
        <v>13</v>
      </c>
      <c r="E65" s="205" t="s">
        <v>14</v>
      </c>
      <c r="F65" s="205"/>
      <c r="G65" s="106">
        <v>2022</v>
      </c>
    </row>
    <row r="66" ht="9" customHeight="1" spans="1:7">
      <c r="A66" s="206"/>
      <c r="B66" s="207"/>
      <c r="C66" s="206"/>
      <c r="D66" s="206"/>
      <c r="E66" s="206"/>
      <c r="F66" s="206"/>
      <c r="G66" s="237"/>
    </row>
    <row r="67" ht="15" customHeight="1" spans="1:7">
      <c r="A67" s="113" t="s">
        <v>62</v>
      </c>
      <c r="B67" s="210" t="s">
        <v>63</v>
      </c>
      <c r="C67" s="212"/>
      <c r="D67" s="212"/>
      <c r="E67" s="212"/>
      <c r="F67" s="212"/>
      <c r="G67" s="212"/>
    </row>
    <row r="68" s="169" customFormat="1" ht="6.75" customHeight="1" spans="1:7">
      <c r="A68" s="212"/>
      <c r="B68" s="210"/>
      <c r="C68" s="114"/>
      <c r="D68" s="114"/>
      <c r="E68" s="114"/>
      <c r="F68" s="114"/>
      <c r="G68" s="114"/>
    </row>
    <row r="69" ht="15" customHeight="1" spans="1:7">
      <c r="A69" s="114" t="s">
        <v>252</v>
      </c>
      <c r="B69" s="214" t="s">
        <v>65</v>
      </c>
      <c r="C69" s="112">
        <v>0</v>
      </c>
      <c r="D69" s="112">
        <v>0</v>
      </c>
      <c r="E69" s="112">
        <f>F69-D69</f>
        <v>370000</v>
      </c>
      <c r="F69" s="112">
        <v>370000</v>
      </c>
      <c r="G69" s="112">
        <v>370000</v>
      </c>
    </row>
    <row r="70" ht="15" customHeight="1" spans="1:7">
      <c r="A70" s="114" t="s">
        <v>253</v>
      </c>
      <c r="B70" s="214" t="s">
        <v>78</v>
      </c>
      <c r="C70" s="112">
        <v>620452.55</v>
      </c>
      <c r="D70" s="112">
        <v>42497</v>
      </c>
      <c r="E70" s="112">
        <f t="shared" ref="E70:E91" si="2">F70-D70</f>
        <v>764503</v>
      </c>
      <c r="F70" s="112">
        <v>807000</v>
      </c>
      <c r="G70" s="112">
        <v>807000</v>
      </c>
    </row>
    <row r="71" ht="15" customHeight="1" spans="1:7">
      <c r="A71" s="114" t="s">
        <v>396</v>
      </c>
      <c r="B71" s="214" t="s">
        <v>397</v>
      </c>
      <c r="C71" s="112">
        <v>1301500</v>
      </c>
      <c r="D71" s="112">
        <v>0</v>
      </c>
      <c r="E71" s="112">
        <f t="shared" si="2"/>
        <v>1669000</v>
      </c>
      <c r="F71" s="112">
        <v>1669000</v>
      </c>
      <c r="G71" s="112">
        <v>1669000</v>
      </c>
    </row>
    <row r="72" ht="15" customHeight="1" spans="1:7">
      <c r="A72" s="114" t="s">
        <v>301</v>
      </c>
      <c r="B72" s="214" t="s">
        <v>88</v>
      </c>
      <c r="C72" s="112">
        <v>175051.58</v>
      </c>
      <c r="D72" s="112">
        <v>174650.94</v>
      </c>
      <c r="E72" s="112">
        <f t="shared" si="2"/>
        <v>75349.06</v>
      </c>
      <c r="F72" s="112">
        <v>250000</v>
      </c>
      <c r="G72" s="112">
        <v>250000</v>
      </c>
    </row>
    <row r="73" ht="15" customHeight="1" spans="1:7">
      <c r="A73" s="114" t="s">
        <v>296</v>
      </c>
      <c r="B73" s="214" t="s">
        <v>92</v>
      </c>
      <c r="C73" s="112">
        <v>22500</v>
      </c>
      <c r="D73" s="112">
        <v>21000</v>
      </c>
      <c r="E73" s="112">
        <f t="shared" si="2"/>
        <v>7000</v>
      </c>
      <c r="F73" s="112">
        <v>28000</v>
      </c>
      <c r="G73" s="112">
        <v>28000</v>
      </c>
    </row>
    <row r="74" ht="15" customHeight="1" spans="1:7">
      <c r="A74" s="114" t="s">
        <v>302</v>
      </c>
      <c r="B74" s="240" t="s">
        <v>282</v>
      </c>
      <c r="C74" s="112"/>
      <c r="D74" s="112"/>
      <c r="E74" s="112"/>
      <c r="F74" s="112"/>
      <c r="G74" s="112"/>
    </row>
    <row r="75" ht="15" customHeight="1" spans="1:7">
      <c r="A75" s="114" t="s">
        <v>398</v>
      </c>
      <c r="B75" s="240"/>
      <c r="C75" s="112">
        <v>0</v>
      </c>
      <c r="D75" s="112">
        <v>0</v>
      </c>
      <c r="E75" s="112">
        <f t="shared" si="2"/>
        <v>19000</v>
      </c>
      <c r="F75" s="112">
        <v>19000</v>
      </c>
      <c r="G75" s="112">
        <v>19000</v>
      </c>
    </row>
    <row r="76" ht="15" customHeight="1" spans="1:7">
      <c r="A76" s="114" t="s">
        <v>399</v>
      </c>
      <c r="B76" s="214" t="s">
        <v>115</v>
      </c>
      <c r="C76" s="112">
        <v>7550</v>
      </c>
      <c r="D76" s="112">
        <v>18276</v>
      </c>
      <c r="E76" s="112">
        <f t="shared" si="2"/>
        <v>14724</v>
      </c>
      <c r="F76" s="112">
        <v>33000</v>
      </c>
      <c r="G76" s="112">
        <v>33000</v>
      </c>
    </row>
    <row r="77" ht="15" customHeight="1" spans="1:7">
      <c r="A77" s="114" t="s">
        <v>283</v>
      </c>
      <c r="B77" s="214" t="s">
        <v>284</v>
      </c>
      <c r="C77" s="112">
        <v>591787.5</v>
      </c>
      <c r="D77" s="112">
        <v>352125</v>
      </c>
      <c r="E77" s="112">
        <f t="shared" si="2"/>
        <v>47875</v>
      </c>
      <c r="F77" s="112">
        <v>400000</v>
      </c>
      <c r="G77" s="112">
        <v>400000</v>
      </c>
    </row>
    <row r="78" ht="15" customHeight="1" spans="1:7">
      <c r="A78" s="114" t="s">
        <v>285</v>
      </c>
      <c r="B78" s="214" t="s">
        <v>117</v>
      </c>
      <c r="C78" s="112">
        <v>40000</v>
      </c>
      <c r="D78" s="112">
        <v>64576</v>
      </c>
      <c r="E78" s="112">
        <f t="shared" si="2"/>
        <v>125424</v>
      </c>
      <c r="F78" s="112">
        <v>190000</v>
      </c>
      <c r="G78" s="112">
        <v>190000</v>
      </c>
    </row>
    <row r="79" ht="15" customHeight="1" spans="1:7">
      <c r="A79" s="114" t="s">
        <v>400</v>
      </c>
      <c r="B79" s="214" t="s">
        <v>401</v>
      </c>
      <c r="C79" s="112">
        <v>0</v>
      </c>
      <c r="D79" s="112">
        <v>0</v>
      </c>
      <c r="E79" s="112">
        <f t="shared" si="2"/>
        <v>96000</v>
      </c>
      <c r="F79" s="112">
        <v>96000</v>
      </c>
      <c r="G79" s="112">
        <v>96000</v>
      </c>
    </row>
    <row r="80" ht="15" customHeight="1" spans="1:7">
      <c r="A80" s="114" t="s">
        <v>256</v>
      </c>
      <c r="B80" s="214" t="s">
        <v>99</v>
      </c>
      <c r="C80" s="112">
        <v>605162.4</v>
      </c>
      <c r="D80" s="112">
        <v>54720.72</v>
      </c>
      <c r="E80" s="112">
        <f t="shared" si="2"/>
        <v>2959779.28</v>
      </c>
      <c r="F80" s="112">
        <v>3014500</v>
      </c>
      <c r="G80" s="112">
        <v>1042000</v>
      </c>
    </row>
    <row r="81" ht="15" customHeight="1" spans="1:7">
      <c r="A81" s="114" t="s">
        <v>402</v>
      </c>
      <c r="B81" s="214" t="s">
        <v>99</v>
      </c>
      <c r="C81" s="112">
        <v>16992114.15</v>
      </c>
      <c r="D81" s="112">
        <v>5930849.95</v>
      </c>
      <c r="E81" s="112">
        <f t="shared" si="2"/>
        <v>11566066.05</v>
      </c>
      <c r="F81" s="112">
        <v>17496916</v>
      </c>
      <c r="G81" s="112">
        <v>16335000</v>
      </c>
    </row>
    <row r="82" ht="15" customHeight="1" spans="1:7">
      <c r="A82" s="114" t="s">
        <v>403</v>
      </c>
      <c r="B82" s="214"/>
      <c r="C82" s="112"/>
      <c r="D82" s="112"/>
      <c r="E82" s="112"/>
      <c r="F82" s="112"/>
      <c r="G82" s="112"/>
    </row>
    <row r="83" ht="15" customHeight="1" spans="1:7">
      <c r="A83" s="114" t="s">
        <v>404</v>
      </c>
      <c r="B83" s="214" t="s">
        <v>99</v>
      </c>
      <c r="C83" s="112">
        <v>0</v>
      </c>
      <c r="D83" s="112">
        <v>0</v>
      </c>
      <c r="E83" s="112">
        <f t="shared" si="2"/>
        <v>57000</v>
      </c>
      <c r="F83" s="112">
        <v>57000</v>
      </c>
      <c r="G83" s="112">
        <v>57000</v>
      </c>
    </row>
    <row r="84" ht="15" customHeight="1" spans="1:7">
      <c r="A84" s="114" t="s">
        <v>405</v>
      </c>
      <c r="B84" s="214"/>
      <c r="C84" s="112"/>
      <c r="D84" s="112"/>
      <c r="E84" s="112"/>
      <c r="F84" s="112"/>
      <c r="G84" s="112"/>
    </row>
    <row r="85" ht="15" customHeight="1" spans="1:7">
      <c r="A85" s="114" t="s">
        <v>406</v>
      </c>
      <c r="B85" s="214" t="s">
        <v>99</v>
      </c>
      <c r="C85" s="112">
        <v>101858</v>
      </c>
      <c r="D85" s="112">
        <v>94752</v>
      </c>
      <c r="E85" s="112">
        <f t="shared" si="2"/>
        <v>237248</v>
      </c>
      <c r="F85" s="112">
        <v>332000</v>
      </c>
      <c r="G85" s="112">
        <v>332000</v>
      </c>
    </row>
    <row r="86" ht="15" customHeight="1" spans="1:7">
      <c r="A86" s="114" t="s">
        <v>407</v>
      </c>
      <c r="B86" s="214" t="s">
        <v>99</v>
      </c>
      <c r="C86" s="112">
        <v>44239.97</v>
      </c>
      <c r="D86" s="112">
        <v>81066.64</v>
      </c>
      <c r="E86" s="112">
        <f t="shared" si="2"/>
        <v>250933.36</v>
      </c>
      <c r="F86" s="112">
        <v>332000</v>
      </c>
      <c r="G86" s="112">
        <v>332000</v>
      </c>
    </row>
    <row r="87" ht="15" customHeight="1" spans="1:7">
      <c r="A87" s="114" t="s">
        <v>408</v>
      </c>
      <c r="B87" s="214" t="s">
        <v>99</v>
      </c>
      <c r="C87" s="112">
        <v>425000</v>
      </c>
      <c r="D87" s="112">
        <v>0</v>
      </c>
      <c r="E87" s="112">
        <f t="shared" si="2"/>
        <v>0</v>
      </c>
      <c r="F87" s="112">
        <v>0</v>
      </c>
      <c r="G87" s="112">
        <v>0</v>
      </c>
    </row>
    <row r="88" ht="15" customHeight="1" spans="1:7">
      <c r="A88" s="114" t="s">
        <v>409</v>
      </c>
      <c r="B88" s="214" t="s">
        <v>99</v>
      </c>
      <c r="C88" s="112">
        <v>310000</v>
      </c>
      <c r="D88" s="112">
        <v>0</v>
      </c>
      <c r="E88" s="112">
        <f t="shared" si="2"/>
        <v>0</v>
      </c>
      <c r="F88" s="112">
        <v>0</v>
      </c>
      <c r="G88" s="112">
        <v>0</v>
      </c>
    </row>
    <row r="89" ht="15" customHeight="1" spans="1:7">
      <c r="A89" s="114" t="s">
        <v>410</v>
      </c>
      <c r="B89" s="214" t="s">
        <v>99</v>
      </c>
      <c r="C89" s="112">
        <v>4284000</v>
      </c>
      <c r="D89" s="112">
        <v>0</v>
      </c>
      <c r="E89" s="112">
        <f t="shared" si="2"/>
        <v>0</v>
      </c>
      <c r="F89" s="112">
        <v>0</v>
      </c>
      <c r="G89" s="112">
        <v>0</v>
      </c>
    </row>
    <row r="90" ht="15" customHeight="1" spans="1:7">
      <c r="A90" s="114" t="s">
        <v>411</v>
      </c>
      <c r="B90" s="214"/>
      <c r="C90" s="112"/>
      <c r="D90" s="112">
        <v>0</v>
      </c>
      <c r="E90" s="112">
        <f t="shared" si="2"/>
        <v>0</v>
      </c>
      <c r="F90" s="112">
        <v>0</v>
      </c>
      <c r="G90" s="112"/>
    </row>
    <row r="91" ht="15" customHeight="1" spans="1:7">
      <c r="A91" s="114" t="s">
        <v>412</v>
      </c>
      <c r="B91" s="214" t="s">
        <v>304</v>
      </c>
      <c r="C91" s="112">
        <v>2233950</v>
      </c>
      <c r="D91" s="112">
        <v>0</v>
      </c>
      <c r="E91" s="112">
        <f t="shared" si="2"/>
        <v>0</v>
      </c>
      <c r="F91" s="112">
        <v>0</v>
      </c>
      <c r="G91" s="112">
        <v>0</v>
      </c>
    </row>
    <row r="92" spans="1:7">
      <c r="A92" s="114"/>
      <c r="B92" s="212"/>
      <c r="C92" s="212"/>
      <c r="D92" s="212"/>
      <c r="E92" s="212"/>
      <c r="F92" s="212"/>
      <c r="G92" s="212"/>
    </row>
    <row r="93" ht="16.5" customHeight="1" spans="1:7">
      <c r="A93" s="179" t="s">
        <v>262</v>
      </c>
      <c r="B93" s="217"/>
      <c r="C93" s="148">
        <f>SUM(C69:C92)</f>
        <v>27755166.15</v>
      </c>
      <c r="D93" s="148">
        <f t="shared" ref="D93:G93" si="3">SUM(D69:D92)</f>
        <v>6834514.25</v>
      </c>
      <c r="E93" s="148">
        <f t="shared" si="3"/>
        <v>18259901.75</v>
      </c>
      <c r="F93" s="148">
        <f t="shared" si="3"/>
        <v>25094416</v>
      </c>
      <c r="G93" s="148">
        <f t="shared" si="3"/>
        <v>21960000</v>
      </c>
    </row>
    <row r="94" ht="16.5" customHeight="1" spans="1:7">
      <c r="A94" s="182" t="s">
        <v>183</v>
      </c>
      <c r="B94" s="218"/>
      <c r="C94" s="151"/>
      <c r="D94" s="151"/>
      <c r="E94" s="151"/>
      <c r="F94" s="151"/>
      <c r="G94" s="151"/>
    </row>
    <row r="105" ht="13.5" customHeight="1" spans="1:7">
      <c r="A105" s="137"/>
      <c r="B105" s="137"/>
      <c r="C105" s="137"/>
      <c r="D105" s="137"/>
      <c r="E105" s="137"/>
      <c r="F105" s="137"/>
      <c r="G105" s="137"/>
    </row>
    <row r="106" ht="13.5" customHeight="1" spans="1:7">
      <c r="A106" s="137"/>
      <c r="B106" s="137"/>
      <c r="C106" s="137"/>
      <c r="D106" s="137"/>
      <c r="E106" s="137"/>
      <c r="F106" s="137"/>
      <c r="G106" s="137"/>
    </row>
    <row r="107" ht="15" customHeight="1" spans="1:1">
      <c r="A107" s="93" t="s">
        <v>0</v>
      </c>
    </row>
    <row r="108" ht="15" customHeight="1" spans="1:1">
      <c r="A108" s="93" t="s">
        <v>413</v>
      </c>
    </row>
    <row r="109" ht="15" customHeight="1" spans="1:2">
      <c r="A109" s="95"/>
      <c r="B109" s="201"/>
    </row>
    <row r="110" ht="15" customHeight="1" spans="2:2">
      <c r="B110" s="201"/>
    </row>
    <row r="111" ht="15" customHeight="1" spans="1:7">
      <c r="A111" s="97" t="s">
        <v>2</v>
      </c>
      <c r="B111" s="97"/>
      <c r="C111" s="97"/>
      <c r="D111" s="97"/>
      <c r="E111" s="97"/>
      <c r="F111" s="97"/>
      <c r="G111" s="97"/>
    </row>
    <row r="112" ht="15" customHeight="1" spans="1:7">
      <c r="A112" s="98" t="s">
        <v>61</v>
      </c>
      <c r="B112" s="98"/>
      <c r="C112" s="98"/>
      <c r="D112" s="98"/>
      <c r="E112" s="98"/>
      <c r="F112" s="98"/>
      <c r="G112" s="98"/>
    </row>
    <row r="113" spans="2:2">
      <c r="B113" s="201"/>
    </row>
    <row r="114" ht="14" spans="1:2">
      <c r="A114" s="202" t="s">
        <v>394</v>
      </c>
      <c r="B114" s="201"/>
    </row>
    <row r="115" ht="15" customHeight="1" spans="2:2">
      <c r="B115" s="201"/>
    </row>
    <row r="116" ht="15" customHeight="1" spans="1:7">
      <c r="A116" s="101" t="s">
        <v>5</v>
      </c>
      <c r="B116" s="179" t="s">
        <v>6</v>
      </c>
      <c r="C116" s="102" t="s">
        <v>7</v>
      </c>
      <c r="D116" s="139" t="s">
        <v>8</v>
      </c>
      <c r="E116" s="223"/>
      <c r="F116" s="140"/>
      <c r="G116" s="102" t="s">
        <v>9</v>
      </c>
    </row>
    <row r="117" ht="15" customHeight="1" spans="1:8">
      <c r="A117" s="105"/>
      <c r="B117" s="203"/>
      <c r="C117" s="106"/>
      <c r="D117" s="204" t="s">
        <v>10</v>
      </c>
      <c r="E117" s="204" t="s">
        <v>11</v>
      </c>
      <c r="F117" s="204" t="s">
        <v>12</v>
      </c>
      <c r="G117" s="106"/>
      <c r="H117" s="224"/>
    </row>
    <row r="118" ht="15" customHeight="1" spans="1:7">
      <c r="A118" s="105"/>
      <c r="B118" s="182"/>
      <c r="C118" s="105">
        <v>2020</v>
      </c>
      <c r="D118" s="205" t="s">
        <v>13</v>
      </c>
      <c r="E118" s="205" t="s">
        <v>14</v>
      </c>
      <c r="F118" s="205"/>
      <c r="G118" s="106">
        <v>2022</v>
      </c>
    </row>
    <row r="119" ht="9" customHeight="1" spans="1:7">
      <c r="A119" s="206"/>
      <c r="B119" s="207"/>
      <c r="C119" s="206"/>
      <c r="D119" s="206"/>
      <c r="E119" s="206"/>
      <c r="F119" s="206"/>
      <c r="G119" s="237"/>
    </row>
    <row r="120" ht="15" customHeight="1" spans="1:7">
      <c r="A120" s="113" t="s">
        <v>290</v>
      </c>
      <c r="B120" s="210"/>
      <c r="C120" s="212"/>
      <c r="D120" s="212"/>
      <c r="E120" s="212"/>
      <c r="F120" s="212"/>
      <c r="G120" s="212"/>
    </row>
    <row r="121" s="169" customFormat="1" ht="6.75" customHeight="1" spans="1:7">
      <c r="A121" s="212"/>
      <c r="B121" s="210"/>
      <c r="C121" s="114"/>
      <c r="D121" s="114"/>
      <c r="E121" s="114"/>
      <c r="F121" s="114"/>
      <c r="G121" s="114"/>
    </row>
    <row r="122" ht="15" customHeight="1" spans="1:7">
      <c r="A122" s="291" t="s">
        <v>414</v>
      </c>
      <c r="B122" s="214" t="s">
        <v>216</v>
      </c>
      <c r="C122" s="274"/>
      <c r="D122" s="274"/>
      <c r="E122" s="274"/>
      <c r="F122" s="274"/>
      <c r="G122" s="274"/>
    </row>
    <row r="123" ht="15" customHeight="1" spans="1:7">
      <c r="A123" s="291" t="s">
        <v>415</v>
      </c>
      <c r="B123" s="214"/>
      <c r="C123" s="274"/>
      <c r="D123" s="274"/>
      <c r="E123" s="274"/>
      <c r="F123" s="274"/>
      <c r="G123" s="274"/>
    </row>
    <row r="124" ht="15" customHeight="1" spans="1:7">
      <c r="A124" s="291" t="s">
        <v>416</v>
      </c>
      <c r="B124" s="214"/>
      <c r="C124" s="274">
        <v>0</v>
      </c>
      <c r="D124" s="274">
        <v>0</v>
      </c>
      <c r="E124" s="112">
        <f t="shared" ref="E124:E126" si="4">F124-D124</f>
        <v>2000000</v>
      </c>
      <c r="F124" s="274">
        <v>2000000</v>
      </c>
      <c r="G124" s="274">
        <v>0</v>
      </c>
    </row>
    <row r="125" ht="15" customHeight="1" spans="1:7">
      <c r="A125" s="291" t="s">
        <v>415</v>
      </c>
      <c r="B125" s="214"/>
      <c r="C125" s="274"/>
      <c r="D125" s="274"/>
      <c r="E125" s="274"/>
      <c r="F125" s="274"/>
      <c r="G125" s="274"/>
    </row>
    <row r="126" ht="15" customHeight="1" spans="1:7">
      <c r="A126" s="291" t="s">
        <v>417</v>
      </c>
      <c r="B126" s="214"/>
      <c r="C126" s="274">
        <v>0</v>
      </c>
      <c r="D126" s="274">
        <v>0</v>
      </c>
      <c r="E126" s="112">
        <f t="shared" si="4"/>
        <v>2000000</v>
      </c>
      <c r="F126" s="274">
        <v>2000000</v>
      </c>
      <c r="G126" s="274">
        <v>0</v>
      </c>
    </row>
    <row r="127" ht="15" customHeight="1" spans="1:7">
      <c r="A127" s="125"/>
      <c r="B127" s="212"/>
      <c r="C127" s="212"/>
      <c r="D127" s="212"/>
      <c r="E127" s="212"/>
      <c r="F127" s="212"/>
      <c r="G127" s="212"/>
    </row>
    <row r="128" ht="16.5" customHeight="1" spans="1:7">
      <c r="A128" s="179" t="s">
        <v>237</v>
      </c>
      <c r="B128" s="217"/>
      <c r="C128" s="148">
        <f>SUM(C122:C127)</f>
        <v>0</v>
      </c>
      <c r="D128" s="148">
        <f>SUM(D122:D127)</f>
        <v>0</v>
      </c>
      <c r="E128" s="148">
        <f>SUM(E122:E127)</f>
        <v>4000000</v>
      </c>
      <c r="F128" s="148">
        <f>SUM(F122:F127)</f>
        <v>4000000</v>
      </c>
      <c r="G128" s="148">
        <v>0</v>
      </c>
    </row>
    <row r="129" ht="16.5" customHeight="1" spans="1:7">
      <c r="A129" s="182"/>
      <c r="B129" s="218"/>
      <c r="C129" s="151"/>
      <c r="D129" s="151"/>
      <c r="E129" s="151"/>
      <c r="F129" s="151"/>
      <c r="G129" s="151"/>
    </row>
    <row r="130" ht="16.5" customHeight="1" spans="1:7">
      <c r="A130" s="184" t="s">
        <v>238</v>
      </c>
      <c r="B130" s="217"/>
      <c r="C130" s="220">
        <f>C43+C93+C128</f>
        <v>91586630.17</v>
      </c>
      <c r="D130" s="220">
        <f>D43+D93+D128</f>
        <v>40944865.21</v>
      </c>
      <c r="E130" s="220">
        <f>E43+E93+E128</f>
        <v>63019999.78</v>
      </c>
      <c r="F130" s="220">
        <f>F43+F93+F128</f>
        <v>103964864.99</v>
      </c>
      <c r="G130" s="220">
        <f>G43+G93+G128</f>
        <v>104806844</v>
      </c>
    </row>
    <row r="131" ht="16.5" customHeight="1" spans="1:7">
      <c r="A131" s="186"/>
      <c r="B131" s="218"/>
      <c r="C131" s="221"/>
      <c r="D131" s="221"/>
      <c r="E131" s="221"/>
      <c r="F131" s="221"/>
      <c r="G131" s="221"/>
    </row>
    <row r="132" ht="15" customHeight="1"/>
    <row r="133" ht="15" customHeight="1"/>
    <row r="134" ht="15" customHeight="1" spans="1:5">
      <c r="A134" s="93" t="s">
        <v>239</v>
      </c>
      <c r="B134" s="93" t="s">
        <v>240</v>
      </c>
      <c r="E134" s="93" t="s">
        <v>241</v>
      </c>
    </row>
    <row r="135" ht="15" customHeight="1"/>
    <row r="136" ht="15" customHeight="1"/>
    <row r="137" ht="15" customHeight="1" spans="9:9">
      <c r="I137" s="93" t="s">
        <v>418</v>
      </c>
    </row>
    <row r="138" ht="15" customHeight="1"/>
    <row r="139" ht="15" customHeight="1" spans="1:7">
      <c r="A139" s="199" t="s">
        <v>419</v>
      </c>
      <c r="B139" s="199" t="s">
        <v>243</v>
      </c>
      <c r="C139" s="199"/>
      <c r="D139" s="199"/>
      <c r="E139" s="199" t="s">
        <v>244</v>
      </c>
      <c r="F139" s="199"/>
      <c r="G139" s="199"/>
    </row>
    <row r="140" ht="15" customHeight="1" spans="1:7">
      <c r="A140" s="200" t="s">
        <v>420</v>
      </c>
      <c r="B140" s="200" t="s">
        <v>265</v>
      </c>
      <c r="C140" s="200"/>
      <c r="D140" s="200"/>
      <c r="E140" s="200" t="s">
        <v>421</v>
      </c>
      <c r="F140" s="200"/>
      <c r="G140" s="200"/>
    </row>
    <row r="141" ht="15" customHeight="1" spans="1:4">
      <c r="A141" s="200"/>
      <c r="B141" s="200"/>
      <c r="C141" s="200"/>
      <c r="D141" s="200"/>
    </row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20.25" customHeight="1"/>
    <row r="156" ht="13.5" customHeight="1" spans="1:7">
      <c r="A156" s="137"/>
      <c r="B156" s="137"/>
      <c r="C156" s="137"/>
      <c r="D156" s="137"/>
      <c r="E156" s="137"/>
      <c r="F156" s="137"/>
      <c r="G156" s="137"/>
    </row>
    <row r="157" ht="13.5" customHeight="1" spans="1:7">
      <c r="A157" s="137"/>
      <c r="B157" s="137"/>
      <c r="C157" s="137"/>
      <c r="D157" s="137"/>
      <c r="E157" s="137"/>
      <c r="F157" s="137"/>
      <c r="G157" s="137"/>
    </row>
  </sheetData>
  <sheetProtection password="D60D" sheet="1" objects="1"/>
  <mergeCells count="57">
    <mergeCell ref="A5:G5"/>
    <mergeCell ref="A6:G6"/>
    <mergeCell ref="D10:F10"/>
    <mergeCell ref="A58:G58"/>
    <mergeCell ref="A59:G59"/>
    <mergeCell ref="D63:F63"/>
    <mergeCell ref="A111:G111"/>
    <mergeCell ref="A112:G112"/>
    <mergeCell ref="D116:F116"/>
    <mergeCell ref="B139:D139"/>
    <mergeCell ref="E139:G139"/>
    <mergeCell ref="B140:D140"/>
    <mergeCell ref="E140:G140"/>
    <mergeCell ref="B141:D141"/>
    <mergeCell ref="A10:A12"/>
    <mergeCell ref="A43:A44"/>
    <mergeCell ref="A63:A65"/>
    <mergeCell ref="A93:A94"/>
    <mergeCell ref="A116:A118"/>
    <mergeCell ref="A128:A129"/>
    <mergeCell ref="A130:A131"/>
    <mergeCell ref="B10:B12"/>
    <mergeCell ref="B63:B65"/>
    <mergeCell ref="B74:B75"/>
    <mergeCell ref="B116:B118"/>
    <mergeCell ref="C10:C11"/>
    <mergeCell ref="C43:C44"/>
    <mergeCell ref="C63:C64"/>
    <mergeCell ref="C93:C94"/>
    <mergeCell ref="C116:C117"/>
    <mergeCell ref="C128:C129"/>
    <mergeCell ref="C130:C131"/>
    <mergeCell ref="D43:D44"/>
    <mergeCell ref="D93:D94"/>
    <mergeCell ref="D128:D129"/>
    <mergeCell ref="D130:D131"/>
    <mergeCell ref="E43:E44"/>
    <mergeCell ref="E93:E94"/>
    <mergeCell ref="E128:E129"/>
    <mergeCell ref="E130:E131"/>
    <mergeCell ref="F11:F12"/>
    <mergeCell ref="F43:F44"/>
    <mergeCell ref="F64:F65"/>
    <mergeCell ref="F93:F94"/>
    <mergeCell ref="F117:F118"/>
    <mergeCell ref="F128:F129"/>
    <mergeCell ref="F130:F131"/>
    <mergeCell ref="G10:G11"/>
    <mergeCell ref="G43:G44"/>
    <mergeCell ref="G63:G64"/>
    <mergeCell ref="G93:G94"/>
    <mergeCell ref="G116:G117"/>
    <mergeCell ref="G128:G129"/>
    <mergeCell ref="G130:G131"/>
    <mergeCell ref="A52:G53"/>
    <mergeCell ref="A105:G106"/>
    <mergeCell ref="A156:G157"/>
  </mergeCells>
  <pageMargins left="0.432638888888889" right="0.156944444444444" top="0.590277777777778" bottom="0.196527777777778" header="0.472222222222222" footer="0.156944444444444"/>
  <pageSetup paperSize="1" orientation="portrait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H106"/>
  <sheetViews>
    <sheetView workbookViewId="0">
      <selection activeCell="H22" sqref="H22"/>
    </sheetView>
  </sheetViews>
  <sheetFormatPr defaultColWidth="9" defaultRowHeight="12" outlineLevelCol="7"/>
  <cols>
    <col min="1" max="1" width="34.2890625" style="93" customWidth="1"/>
    <col min="2" max="2" width="7.2890625" style="93" customWidth="1"/>
    <col min="3" max="3" width="11.4296875" style="93" customWidth="1"/>
    <col min="4" max="6" width="11" style="93" customWidth="1"/>
    <col min="7" max="7" width="11.7109375" style="93" customWidth="1"/>
    <col min="8" max="16384" width="9.140625" style="93"/>
  </cols>
  <sheetData>
    <row r="1" spans="1:1">
      <c r="A1" s="93" t="s">
        <v>0</v>
      </c>
    </row>
    <row r="2" spans="1:1">
      <c r="A2" s="93" t="s">
        <v>248</v>
      </c>
    </row>
    <row r="3" ht="15" customHeight="1" spans="1:2">
      <c r="A3" s="95"/>
      <c r="B3" s="201"/>
    </row>
    <row r="4" ht="15" customHeight="1" spans="2:2">
      <c r="B4" s="201"/>
    </row>
    <row r="5" ht="15" customHeight="1" spans="1:7">
      <c r="A5" s="97" t="s">
        <v>2</v>
      </c>
      <c r="B5" s="97"/>
      <c r="C5" s="97"/>
      <c r="D5" s="97"/>
      <c r="E5" s="97"/>
      <c r="F5" s="97"/>
      <c r="G5" s="97"/>
    </row>
    <row r="6" ht="15" customHeight="1" spans="1:7">
      <c r="A6" s="98" t="s">
        <v>61</v>
      </c>
      <c r="B6" s="98"/>
      <c r="C6" s="98"/>
      <c r="D6" s="98"/>
      <c r="E6" s="98"/>
      <c r="F6" s="98"/>
      <c r="G6" s="98"/>
    </row>
    <row r="7" spans="2:2">
      <c r="B7" s="201"/>
    </row>
    <row r="8" ht="15" spans="1:2">
      <c r="A8" s="202" t="s">
        <v>422</v>
      </c>
      <c r="B8" s="201"/>
    </row>
    <row r="9" ht="15" customHeight="1" spans="2:2">
      <c r="B9" s="201"/>
    </row>
    <row r="10" ht="15" customHeight="1" spans="1:7">
      <c r="A10" s="101" t="s">
        <v>5</v>
      </c>
      <c r="B10" s="179" t="s">
        <v>6</v>
      </c>
      <c r="C10" s="102" t="s">
        <v>7</v>
      </c>
      <c r="D10" s="139" t="s">
        <v>8</v>
      </c>
      <c r="E10" s="223"/>
      <c r="F10" s="140"/>
      <c r="G10" s="102" t="s">
        <v>9</v>
      </c>
    </row>
    <row r="11" ht="15" customHeight="1" spans="1:8">
      <c r="A11" s="105"/>
      <c r="B11" s="203"/>
      <c r="C11" s="106"/>
      <c r="D11" s="204" t="s">
        <v>10</v>
      </c>
      <c r="E11" s="204" t="s">
        <v>11</v>
      </c>
      <c r="F11" s="204" t="s">
        <v>12</v>
      </c>
      <c r="G11" s="106"/>
      <c r="H11" s="224"/>
    </row>
    <row r="12" ht="15" customHeight="1" spans="1:7">
      <c r="A12" s="105"/>
      <c r="B12" s="182"/>
      <c r="C12" s="105">
        <v>2020</v>
      </c>
      <c r="D12" s="205" t="s">
        <v>13</v>
      </c>
      <c r="E12" s="205" t="s">
        <v>14</v>
      </c>
      <c r="F12" s="205"/>
      <c r="G12" s="106">
        <v>2022</v>
      </c>
    </row>
    <row r="13" ht="9" customHeight="1" spans="1:7">
      <c r="A13" s="206"/>
      <c r="B13" s="207"/>
      <c r="C13" s="206"/>
      <c r="D13" s="206"/>
      <c r="E13" s="206"/>
      <c r="F13" s="206"/>
      <c r="G13" s="237"/>
    </row>
    <row r="14" ht="15" customHeight="1" spans="1:7">
      <c r="A14" s="113" t="s">
        <v>15</v>
      </c>
      <c r="B14" s="210" t="s">
        <v>16</v>
      </c>
      <c r="C14" s="212"/>
      <c r="D14" s="212"/>
      <c r="E14" s="212"/>
      <c r="F14" s="212"/>
      <c r="G14" s="212"/>
    </row>
    <row r="15" s="169" customFormat="1" ht="6.75" customHeight="1" spans="1:7">
      <c r="A15" s="212"/>
      <c r="B15" s="210"/>
      <c r="C15" s="114"/>
      <c r="D15" s="114"/>
      <c r="E15" s="114"/>
      <c r="F15" s="114"/>
      <c r="G15" s="114"/>
    </row>
    <row r="16" s="169" customFormat="1" ht="15" customHeight="1" spans="1:7">
      <c r="A16" s="114" t="s">
        <v>17</v>
      </c>
      <c r="B16" s="214" t="s">
        <v>18</v>
      </c>
      <c r="C16" s="112">
        <v>22639277.74</v>
      </c>
      <c r="D16" s="112">
        <v>11206438.61</v>
      </c>
      <c r="E16" s="112">
        <f>+F16-D16</f>
        <v>15628734.39</v>
      </c>
      <c r="F16" s="112">
        <v>26835173</v>
      </c>
      <c r="G16" s="112">
        <v>28913268</v>
      </c>
    </row>
    <row r="17" s="169" customFormat="1" ht="15" customHeight="1" spans="1:7">
      <c r="A17" s="114" t="s">
        <v>19</v>
      </c>
      <c r="B17" s="214" t="s">
        <v>20</v>
      </c>
      <c r="C17" s="112">
        <v>1533508.9</v>
      </c>
      <c r="D17" s="112">
        <v>745483.87</v>
      </c>
      <c r="E17" s="112">
        <f t="shared" ref="E17:E34" si="0">+F17-D17</f>
        <v>993516.13</v>
      </c>
      <c r="F17" s="112">
        <v>1739000</v>
      </c>
      <c r="G17" s="112">
        <v>1848000</v>
      </c>
    </row>
    <row r="18" s="169" customFormat="1" ht="15" customHeight="1" spans="1:7">
      <c r="A18" s="114" t="s">
        <v>21</v>
      </c>
      <c r="B18" s="214" t="s">
        <v>22</v>
      </c>
      <c r="C18" s="112">
        <v>268375</v>
      </c>
      <c r="D18" s="112">
        <v>119375</v>
      </c>
      <c r="E18" s="112">
        <f t="shared" si="0"/>
        <v>162625</v>
      </c>
      <c r="F18" s="112">
        <v>282000</v>
      </c>
      <c r="G18" s="112">
        <v>282000</v>
      </c>
    </row>
    <row r="19" s="169" customFormat="1" ht="15" customHeight="1" spans="1:7">
      <c r="A19" s="114" t="s">
        <v>23</v>
      </c>
      <c r="B19" s="214" t="s">
        <v>24</v>
      </c>
      <c r="C19" s="112">
        <v>268375</v>
      </c>
      <c r="D19" s="112">
        <v>110000</v>
      </c>
      <c r="E19" s="112">
        <f t="shared" si="0"/>
        <v>172000</v>
      </c>
      <c r="F19" s="112">
        <v>282000</v>
      </c>
      <c r="G19" s="112">
        <v>282000</v>
      </c>
    </row>
    <row r="20" s="169" customFormat="1" ht="15" customHeight="1" spans="1:7">
      <c r="A20" s="114" t="s">
        <v>25</v>
      </c>
      <c r="B20" s="214" t="s">
        <v>26</v>
      </c>
      <c r="C20" s="112">
        <v>384000</v>
      </c>
      <c r="D20" s="112">
        <v>366000</v>
      </c>
      <c r="E20" s="112">
        <f t="shared" si="0"/>
        <v>96000</v>
      </c>
      <c r="F20" s="112">
        <v>462000</v>
      </c>
      <c r="G20" s="112">
        <v>462000</v>
      </c>
    </row>
    <row r="21" s="169" customFormat="1" ht="15" customHeight="1" spans="1:7">
      <c r="A21" s="114" t="s">
        <v>27</v>
      </c>
      <c r="B21" s="214" t="s">
        <v>28</v>
      </c>
      <c r="C21" s="112"/>
      <c r="D21" s="112"/>
      <c r="E21" s="112"/>
      <c r="F21" s="112"/>
      <c r="G21" s="112"/>
    </row>
    <row r="22" s="169" customFormat="1" ht="15" customHeight="1" spans="1:7">
      <c r="A22" s="114" t="s">
        <v>29</v>
      </c>
      <c r="B22" s="214"/>
      <c r="C22" s="112">
        <v>80000</v>
      </c>
      <c r="D22" s="112">
        <v>55000</v>
      </c>
      <c r="E22" s="112">
        <f t="shared" si="0"/>
        <v>25000</v>
      </c>
      <c r="F22" s="112">
        <v>80000</v>
      </c>
      <c r="G22" s="112">
        <v>15000</v>
      </c>
    </row>
    <row r="23" s="169" customFormat="1" ht="15" customHeight="1" spans="1:7">
      <c r="A23" s="114" t="s">
        <v>30</v>
      </c>
      <c r="B23" s="214"/>
      <c r="C23" s="112">
        <v>0</v>
      </c>
      <c r="D23" s="112">
        <v>0</v>
      </c>
      <c r="E23" s="112">
        <f t="shared" si="0"/>
        <v>0</v>
      </c>
      <c r="F23" s="112">
        <v>0</v>
      </c>
      <c r="G23" s="112">
        <v>100717</v>
      </c>
    </row>
    <row r="24" s="169" customFormat="1" ht="15" customHeight="1" spans="1:7">
      <c r="A24" s="114" t="s">
        <v>31</v>
      </c>
      <c r="B24" s="214" t="s">
        <v>32</v>
      </c>
      <c r="C24" s="112">
        <v>0</v>
      </c>
      <c r="D24" s="112">
        <v>0</v>
      </c>
      <c r="E24" s="112">
        <f t="shared" si="0"/>
        <v>900000</v>
      </c>
      <c r="F24" s="112">
        <v>900000</v>
      </c>
      <c r="G24" s="112">
        <v>900000</v>
      </c>
    </row>
    <row r="25" s="169" customFormat="1" ht="15" customHeight="1" spans="1:7">
      <c r="A25" s="114" t="s">
        <v>33</v>
      </c>
      <c r="B25" s="214" t="s">
        <v>34</v>
      </c>
      <c r="C25" s="112">
        <v>1987327.2</v>
      </c>
      <c r="D25" s="112">
        <v>0</v>
      </c>
      <c r="E25" s="112">
        <f t="shared" si="0"/>
        <v>2424429</v>
      </c>
      <c r="F25" s="112">
        <v>2424429</v>
      </c>
      <c r="G25" s="112">
        <v>2409439</v>
      </c>
    </row>
    <row r="26" s="169" customFormat="1" ht="15" customHeight="1" spans="1:7">
      <c r="A26" s="114" t="s">
        <v>35</v>
      </c>
      <c r="B26" s="214" t="s">
        <v>36</v>
      </c>
      <c r="C26" s="112">
        <v>321000</v>
      </c>
      <c r="D26" s="112">
        <v>0</v>
      </c>
      <c r="E26" s="112">
        <f t="shared" si="0"/>
        <v>385000</v>
      </c>
      <c r="F26" s="112">
        <v>385000</v>
      </c>
      <c r="G26" s="112">
        <v>385000</v>
      </c>
    </row>
    <row r="27" s="169" customFormat="1" ht="15" customHeight="1" spans="1:7">
      <c r="A27" s="114" t="s">
        <v>37</v>
      </c>
      <c r="B27" s="214" t="s">
        <v>38</v>
      </c>
      <c r="C27" s="112"/>
      <c r="D27" s="112"/>
      <c r="E27" s="112"/>
      <c r="F27" s="112"/>
      <c r="G27" s="112"/>
    </row>
    <row r="28" s="169" customFormat="1" ht="15" customHeight="1" spans="1:7">
      <c r="A28" s="114" t="s">
        <v>39</v>
      </c>
      <c r="B28" s="214"/>
      <c r="C28" s="112">
        <v>1955253</v>
      </c>
      <c r="D28" s="112">
        <v>1843603</v>
      </c>
      <c r="E28" s="112">
        <f t="shared" si="0"/>
        <v>492323</v>
      </c>
      <c r="F28" s="112">
        <v>2335926</v>
      </c>
      <c r="G28" s="112">
        <v>2409439</v>
      </c>
    </row>
    <row r="29" s="169" customFormat="1" ht="15" customHeight="1" spans="1:7">
      <c r="A29" s="114" t="s">
        <v>40</v>
      </c>
      <c r="B29" s="214"/>
      <c r="C29" s="142" t="s">
        <v>41</v>
      </c>
      <c r="D29" s="112">
        <v>0</v>
      </c>
      <c r="E29" s="112">
        <v>0</v>
      </c>
      <c r="F29" s="112">
        <v>0</v>
      </c>
      <c r="G29" s="112">
        <v>385000</v>
      </c>
    </row>
    <row r="30" s="169" customFormat="1" ht="15" customHeight="1" spans="1:7">
      <c r="A30" s="114" t="s">
        <v>42</v>
      </c>
      <c r="B30" s="214" t="s">
        <v>43</v>
      </c>
      <c r="C30" s="112">
        <v>2654265.22</v>
      </c>
      <c r="D30" s="112">
        <v>1344772.65</v>
      </c>
      <c r="E30" s="112">
        <f t="shared" si="0"/>
        <v>1875449.79</v>
      </c>
      <c r="F30" s="112">
        <v>3220222.44</v>
      </c>
      <c r="G30" s="112">
        <v>3469593</v>
      </c>
    </row>
    <row r="31" s="169" customFormat="1" ht="15" customHeight="1" spans="1:7">
      <c r="A31" s="114" t="s">
        <v>44</v>
      </c>
      <c r="B31" s="214" t="s">
        <v>45</v>
      </c>
      <c r="C31" s="112">
        <v>76200</v>
      </c>
      <c r="D31" s="112">
        <v>37300</v>
      </c>
      <c r="E31" s="112">
        <f t="shared" si="0"/>
        <v>49900</v>
      </c>
      <c r="F31" s="112">
        <v>87200</v>
      </c>
      <c r="G31" s="112">
        <v>92400</v>
      </c>
    </row>
    <row r="32" s="169" customFormat="1" ht="15" customHeight="1" spans="1:7">
      <c r="A32" s="114" t="s">
        <v>46</v>
      </c>
      <c r="B32" s="214" t="s">
        <v>47</v>
      </c>
      <c r="C32" s="112">
        <v>317249.83</v>
      </c>
      <c r="D32" s="112">
        <v>156646.27</v>
      </c>
      <c r="E32" s="112">
        <f t="shared" si="0"/>
        <v>220946.59</v>
      </c>
      <c r="F32" s="112">
        <v>377592.86</v>
      </c>
      <c r="G32" s="112">
        <v>421884</v>
      </c>
    </row>
    <row r="33" s="169" customFormat="1" ht="15" customHeight="1" spans="1:7">
      <c r="A33" s="114" t="s">
        <v>48</v>
      </c>
      <c r="B33" s="214" t="s">
        <v>49</v>
      </c>
      <c r="C33" s="112">
        <v>76500</v>
      </c>
      <c r="D33" s="112">
        <v>37300</v>
      </c>
      <c r="E33" s="112">
        <f t="shared" si="0"/>
        <v>49900</v>
      </c>
      <c r="F33" s="112">
        <v>87200</v>
      </c>
      <c r="G33" s="112">
        <v>92400</v>
      </c>
    </row>
    <row r="34" s="169" customFormat="1" ht="15" customHeight="1" spans="1:7">
      <c r="A34" s="114" t="s">
        <v>50</v>
      </c>
      <c r="B34" s="214" t="s">
        <v>51</v>
      </c>
      <c r="C34" s="112">
        <v>200629.13</v>
      </c>
      <c r="D34" s="112">
        <v>519256</v>
      </c>
      <c r="E34" s="112">
        <f t="shared" si="0"/>
        <v>200461</v>
      </c>
      <c r="F34" s="112">
        <v>719717</v>
      </c>
      <c r="G34" s="112">
        <v>1534280</v>
      </c>
    </row>
    <row r="35" s="169" customFormat="1" ht="15" customHeight="1" spans="1:7">
      <c r="A35" s="114" t="s">
        <v>52</v>
      </c>
      <c r="B35" s="214"/>
      <c r="C35" s="112"/>
      <c r="D35" s="112"/>
      <c r="E35" s="112"/>
      <c r="F35" s="112"/>
      <c r="G35" s="112"/>
    </row>
    <row r="36" s="169" customFormat="1" ht="15" customHeight="1" spans="1:7">
      <c r="A36" s="114" t="s">
        <v>53</v>
      </c>
      <c r="B36" s="214"/>
      <c r="C36" s="112"/>
      <c r="D36" s="112"/>
      <c r="E36" s="112"/>
      <c r="F36" s="112"/>
      <c r="G36" s="112"/>
    </row>
    <row r="37" s="169" customFormat="1" ht="15" customHeight="1" spans="1:7">
      <c r="A37" s="114" t="s">
        <v>54</v>
      </c>
      <c r="B37" s="214"/>
      <c r="C37" s="112"/>
      <c r="D37" s="112"/>
      <c r="E37" s="112"/>
      <c r="F37" s="112"/>
      <c r="G37" s="112"/>
    </row>
    <row r="38" s="169" customFormat="1" ht="15" customHeight="1" spans="1:7">
      <c r="A38" s="114" t="s">
        <v>55</v>
      </c>
      <c r="B38" s="214" t="s">
        <v>18</v>
      </c>
      <c r="C38" s="112">
        <v>0</v>
      </c>
      <c r="D38" s="112">
        <v>0</v>
      </c>
      <c r="E38" s="112">
        <f t="shared" ref="E38:E41" si="1">+F38-D38</f>
        <v>0</v>
      </c>
      <c r="F38" s="112">
        <v>0</v>
      </c>
      <c r="G38" s="112">
        <v>661885</v>
      </c>
    </row>
    <row r="39" spans="1:7">
      <c r="A39" s="114" t="s">
        <v>56</v>
      </c>
      <c r="B39" s="214" t="s">
        <v>34</v>
      </c>
      <c r="C39" s="112">
        <v>0</v>
      </c>
      <c r="D39" s="112">
        <v>0</v>
      </c>
      <c r="E39" s="112">
        <f t="shared" si="1"/>
        <v>0</v>
      </c>
      <c r="F39" s="112">
        <v>0</v>
      </c>
      <c r="G39" s="112">
        <v>94555</v>
      </c>
    </row>
    <row r="40" spans="1:7">
      <c r="A40" s="114" t="s">
        <v>57</v>
      </c>
      <c r="B40" s="214" t="s">
        <v>43</v>
      </c>
      <c r="C40" s="112">
        <v>0</v>
      </c>
      <c r="D40" s="112">
        <v>0</v>
      </c>
      <c r="E40" s="112">
        <f t="shared" si="1"/>
        <v>0</v>
      </c>
      <c r="F40" s="112">
        <v>0</v>
      </c>
      <c r="G40" s="112">
        <v>79427</v>
      </c>
    </row>
    <row r="41" spans="1:7">
      <c r="A41" s="114" t="s">
        <v>58</v>
      </c>
      <c r="B41" s="214" t="s">
        <v>47</v>
      </c>
      <c r="C41" s="112">
        <v>0</v>
      </c>
      <c r="D41" s="112">
        <v>0</v>
      </c>
      <c r="E41" s="112">
        <f t="shared" si="1"/>
        <v>0</v>
      </c>
      <c r="F41" s="112">
        <v>0</v>
      </c>
      <c r="G41" s="112">
        <v>32328</v>
      </c>
    </row>
    <row r="42" spans="1:7">
      <c r="A42" s="212"/>
      <c r="B42" s="214"/>
      <c r="C42" s="112"/>
      <c r="D42" s="112"/>
      <c r="E42" s="112"/>
      <c r="F42" s="112"/>
      <c r="G42" s="112"/>
    </row>
    <row r="43" ht="16.5" customHeight="1" spans="1:7">
      <c r="A43" s="179" t="s">
        <v>59</v>
      </c>
      <c r="B43" s="217"/>
      <c r="C43" s="148">
        <f>SUM(C16:C42)</f>
        <v>32761961.02</v>
      </c>
      <c r="D43" s="148">
        <f>SUM(D16:D42)</f>
        <v>16541175.4</v>
      </c>
      <c r="E43" s="148">
        <f>SUM(E16:E42)</f>
        <v>23676284.9</v>
      </c>
      <c r="F43" s="148">
        <f>SUM(F16:F42)</f>
        <v>40217460.3</v>
      </c>
      <c r="G43" s="148">
        <f>SUM(G16:G42)</f>
        <v>44870615</v>
      </c>
    </row>
    <row r="44" ht="16.5" customHeight="1" spans="1:7">
      <c r="A44" s="182"/>
      <c r="B44" s="218"/>
      <c r="C44" s="151"/>
      <c r="D44" s="151"/>
      <c r="E44" s="151"/>
      <c r="F44" s="151"/>
      <c r="G44" s="151"/>
    </row>
    <row r="45" spans="1:1">
      <c r="A45" s="236"/>
    </row>
    <row r="46" spans="1:1">
      <c r="A46" s="236"/>
    </row>
    <row r="47" spans="1:1">
      <c r="A47" s="236"/>
    </row>
    <row r="48" spans="1:1">
      <c r="A48" s="236"/>
    </row>
    <row r="49" spans="1:1">
      <c r="A49" s="236"/>
    </row>
    <row r="50" spans="1:1">
      <c r="A50" s="236"/>
    </row>
    <row r="51" ht="18.75" customHeight="1" spans="1:1">
      <c r="A51" s="236"/>
    </row>
    <row r="52" ht="13.5" customHeight="1" spans="1:7">
      <c r="A52" s="137"/>
      <c r="B52" s="137"/>
      <c r="C52" s="137"/>
      <c r="D52" s="137"/>
      <c r="E52" s="137"/>
      <c r="F52" s="137"/>
      <c r="G52" s="137"/>
    </row>
    <row r="53" ht="13.5" customHeight="1" spans="1:7">
      <c r="A53" s="137"/>
      <c r="B53" s="137"/>
      <c r="C53" s="137"/>
      <c r="D53" s="137"/>
      <c r="E53" s="137"/>
      <c r="F53" s="137"/>
      <c r="G53" s="137"/>
    </row>
    <row r="54" spans="1:1">
      <c r="A54" s="93" t="s">
        <v>0</v>
      </c>
    </row>
    <row r="55" spans="1:1">
      <c r="A55" s="93" t="s">
        <v>423</v>
      </c>
    </row>
    <row r="56" ht="15" customHeight="1" spans="1:2">
      <c r="A56" s="95"/>
      <c r="B56" s="201"/>
    </row>
    <row r="57" ht="15" customHeight="1" spans="2:2">
      <c r="B57" s="201"/>
    </row>
    <row r="58" ht="15" customHeight="1" spans="1:7">
      <c r="A58" s="97" t="s">
        <v>2</v>
      </c>
      <c r="B58" s="97"/>
      <c r="C58" s="97"/>
      <c r="D58" s="97"/>
      <c r="E58" s="97"/>
      <c r="F58" s="97"/>
      <c r="G58" s="97"/>
    </row>
    <row r="59" ht="15" customHeight="1" spans="1:7">
      <c r="A59" s="98" t="s">
        <v>61</v>
      </c>
      <c r="B59" s="98"/>
      <c r="C59" s="98"/>
      <c r="D59" s="98"/>
      <c r="E59" s="98"/>
      <c r="F59" s="98"/>
      <c r="G59" s="98"/>
    </row>
    <row r="60" spans="2:2">
      <c r="B60" s="201"/>
    </row>
    <row r="61" ht="15" spans="1:2">
      <c r="A61" s="202" t="s">
        <v>424</v>
      </c>
      <c r="B61" s="201"/>
    </row>
    <row r="62" ht="15" customHeight="1" spans="2:2">
      <c r="B62" s="201"/>
    </row>
    <row r="63" ht="15" customHeight="1" spans="1:7">
      <c r="A63" s="101" t="s">
        <v>5</v>
      </c>
      <c r="B63" s="179" t="s">
        <v>6</v>
      </c>
      <c r="C63" s="102" t="s">
        <v>7</v>
      </c>
      <c r="D63" s="139" t="s">
        <v>8</v>
      </c>
      <c r="E63" s="223"/>
      <c r="F63" s="140"/>
      <c r="G63" s="102" t="s">
        <v>9</v>
      </c>
    </row>
    <row r="64" ht="15" customHeight="1" spans="1:8">
      <c r="A64" s="105"/>
      <c r="B64" s="203"/>
      <c r="C64" s="106"/>
      <c r="D64" s="204" t="s">
        <v>10</v>
      </c>
      <c r="E64" s="204" t="s">
        <v>11</v>
      </c>
      <c r="F64" s="204" t="s">
        <v>12</v>
      </c>
      <c r="G64" s="106"/>
      <c r="H64" s="224"/>
    </row>
    <row r="65" ht="15" customHeight="1" spans="1:7">
      <c r="A65" s="105"/>
      <c r="B65" s="182"/>
      <c r="C65" s="105">
        <v>2020</v>
      </c>
      <c r="D65" s="205" t="s">
        <v>13</v>
      </c>
      <c r="E65" s="205" t="s">
        <v>14</v>
      </c>
      <c r="F65" s="205"/>
      <c r="G65" s="106">
        <v>2022</v>
      </c>
    </row>
    <row r="66" ht="9" customHeight="1" spans="1:7">
      <c r="A66" s="206"/>
      <c r="B66" s="207"/>
      <c r="C66" s="206"/>
      <c r="D66" s="206"/>
      <c r="E66" s="206"/>
      <c r="F66" s="206"/>
      <c r="G66" s="237"/>
    </row>
    <row r="67" ht="15" customHeight="1" spans="1:7">
      <c r="A67" s="113" t="s">
        <v>62</v>
      </c>
      <c r="B67" s="210" t="s">
        <v>63</v>
      </c>
      <c r="C67" s="212"/>
      <c r="D67" s="212"/>
      <c r="E67" s="212"/>
      <c r="F67" s="212"/>
      <c r="G67" s="212"/>
    </row>
    <row r="68" s="169" customFormat="1" ht="6.75" customHeight="1" spans="1:7">
      <c r="A68" s="212"/>
      <c r="B68" s="210"/>
      <c r="C68" s="114"/>
      <c r="D68" s="114"/>
      <c r="E68" s="114"/>
      <c r="F68" s="114"/>
      <c r="G68" s="114"/>
    </row>
    <row r="69" ht="15" customHeight="1" spans="1:7">
      <c r="A69" s="114" t="s">
        <v>252</v>
      </c>
      <c r="B69" s="214" t="s">
        <v>65</v>
      </c>
      <c r="C69" s="112">
        <v>0</v>
      </c>
      <c r="D69" s="112">
        <v>0</v>
      </c>
      <c r="E69" s="112">
        <f>F69-D69</f>
        <v>550000</v>
      </c>
      <c r="F69" s="112">
        <v>550000</v>
      </c>
      <c r="G69" s="112">
        <v>550000</v>
      </c>
    </row>
    <row r="70" ht="15" customHeight="1" spans="1:7">
      <c r="A70" s="114" t="s">
        <v>253</v>
      </c>
      <c r="B70" s="214" t="s">
        <v>78</v>
      </c>
      <c r="C70" s="112">
        <v>439606.25</v>
      </c>
      <c r="D70" s="112">
        <v>5576.75</v>
      </c>
      <c r="E70" s="112">
        <f>F70-D70</f>
        <v>621423.25</v>
      </c>
      <c r="F70" s="112">
        <v>627000</v>
      </c>
      <c r="G70" s="112">
        <f>627000+123000</f>
        <v>750000</v>
      </c>
    </row>
    <row r="71" ht="15" customHeight="1" spans="1:7">
      <c r="A71" s="114" t="s">
        <v>425</v>
      </c>
      <c r="B71" s="214" t="s">
        <v>426</v>
      </c>
      <c r="C71" s="112">
        <v>213000</v>
      </c>
      <c r="D71" s="112">
        <v>0</v>
      </c>
      <c r="E71" s="112">
        <f>F71-D71</f>
        <v>313000</v>
      </c>
      <c r="F71" s="112">
        <v>313000</v>
      </c>
      <c r="G71" s="112">
        <v>313000</v>
      </c>
    </row>
    <row r="72" ht="15" customHeight="1" spans="1:7">
      <c r="A72" s="114" t="s">
        <v>301</v>
      </c>
      <c r="B72" s="214" t="s">
        <v>88</v>
      </c>
      <c r="C72" s="112">
        <v>205471</v>
      </c>
      <c r="D72" s="112">
        <v>124908</v>
      </c>
      <c r="E72" s="112">
        <f>F72-D72</f>
        <v>175092</v>
      </c>
      <c r="F72" s="112">
        <v>300000</v>
      </c>
      <c r="G72" s="112">
        <v>300000</v>
      </c>
    </row>
    <row r="73" ht="15" customHeight="1" spans="1:7">
      <c r="A73" s="114" t="s">
        <v>302</v>
      </c>
      <c r="B73" s="240" t="s">
        <v>110</v>
      </c>
      <c r="C73" s="112"/>
      <c r="D73" s="112"/>
      <c r="E73" s="112"/>
      <c r="F73" s="112"/>
      <c r="G73" s="112"/>
    </row>
    <row r="74" ht="15" customHeight="1" spans="1:7">
      <c r="A74" s="114" t="s">
        <v>427</v>
      </c>
      <c r="B74" s="240"/>
      <c r="C74" s="112">
        <v>16960</v>
      </c>
      <c r="D74" s="112">
        <v>0</v>
      </c>
      <c r="E74" s="112">
        <f>F74-D74</f>
        <v>104000</v>
      </c>
      <c r="F74" s="112">
        <v>104000</v>
      </c>
      <c r="G74" s="112">
        <v>104000</v>
      </c>
    </row>
    <row r="75" ht="15" customHeight="1" spans="1:7">
      <c r="A75" s="114" t="s">
        <v>399</v>
      </c>
      <c r="B75" s="214" t="s">
        <v>115</v>
      </c>
      <c r="C75" s="112">
        <v>13911.28</v>
      </c>
      <c r="D75" s="112">
        <v>40847</v>
      </c>
      <c r="E75" s="112">
        <f t="shared" ref="E75:E79" si="2">F75-D75</f>
        <v>42153</v>
      </c>
      <c r="F75" s="112">
        <v>83000</v>
      </c>
      <c r="G75" s="112">
        <v>83000</v>
      </c>
    </row>
    <row r="76" ht="15" customHeight="1" spans="1:7">
      <c r="A76" s="114" t="s">
        <v>256</v>
      </c>
      <c r="B76" s="214" t="s">
        <v>99</v>
      </c>
      <c r="C76" s="112">
        <v>97636.17</v>
      </c>
      <c r="D76" s="112">
        <v>303304.62</v>
      </c>
      <c r="E76" s="112">
        <f t="shared" si="2"/>
        <v>499695.38</v>
      </c>
      <c r="F76" s="112">
        <v>803000</v>
      </c>
      <c r="G76" s="112">
        <v>598000</v>
      </c>
    </row>
    <row r="77" ht="15" customHeight="1" spans="1:7">
      <c r="A77" s="114" t="s">
        <v>428</v>
      </c>
      <c r="B77" s="214" t="s">
        <v>99</v>
      </c>
      <c r="C77" s="112">
        <v>8953018.09</v>
      </c>
      <c r="D77" s="112">
        <v>3439993.94</v>
      </c>
      <c r="E77" s="112">
        <f t="shared" si="2"/>
        <v>5896265.06</v>
      </c>
      <c r="F77" s="112">
        <v>9336259</v>
      </c>
      <c r="G77" s="112">
        <v>8613000</v>
      </c>
    </row>
    <row r="78" ht="15" customHeight="1" spans="1:7">
      <c r="A78" s="114" t="s">
        <v>429</v>
      </c>
      <c r="B78" s="214" t="s">
        <v>99</v>
      </c>
      <c r="C78" s="112">
        <v>0</v>
      </c>
      <c r="D78" s="112">
        <v>0</v>
      </c>
      <c r="E78" s="112">
        <f t="shared" si="2"/>
        <v>261000</v>
      </c>
      <c r="F78" s="112">
        <v>261000</v>
      </c>
      <c r="G78" s="112">
        <v>261000</v>
      </c>
    </row>
    <row r="79" ht="15" customHeight="1" spans="1:7">
      <c r="A79" s="114" t="s">
        <v>430</v>
      </c>
      <c r="B79" s="214" t="s">
        <v>99</v>
      </c>
      <c r="C79" s="112">
        <v>626964.75</v>
      </c>
      <c r="D79" s="112">
        <v>264963.34</v>
      </c>
      <c r="E79" s="112">
        <f t="shared" si="2"/>
        <v>584786.66</v>
      </c>
      <c r="F79" s="112">
        <v>849750</v>
      </c>
      <c r="G79" s="112">
        <v>792000</v>
      </c>
    </row>
    <row r="80" ht="15" customHeight="1" spans="1:7">
      <c r="A80" s="212"/>
      <c r="B80" s="210"/>
      <c r="C80" s="112"/>
      <c r="D80" s="112"/>
      <c r="E80" s="112"/>
      <c r="F80" s="112"/>
      <c r="G80" s="112"/>
    </row>
    <row r="81" ht="16.5" customHeight="1" spans="1:7">
      <c r="A81" s="179" t="s">
        <v>262</v>
      </c>
      <c r="B81" s="217"/>
      <c r="C81" s="148">
        <f>SUM(C69:C79)</f>
        <v>10566567.54</v>
      </c>
      <c r="D81" s="148">
        <f>SUM(D69:D79)</f>
        <v>4179593.65</v>
      </c>
      <c r="E81" s="148">
        <f t="shared" ref="E81:G81" si="3">SUM(E69:E79)</f>
        <v>9047415.35</v>
      </c>
      <c r="F81" s="148">
        <f t="shared" si="3"/>
        <v>13227009</v>
      </c>
      <c r="G81" s="148">
        <f t="shared" si="3"/>
        <v>12364000</v>
      </c>
    </row>
    <row r="82" ht="16.5" customHeight="1" spans="1:7">
      <c r="A82" s="182" t="s">
        <v>183</v>
      </c>
      <c r="B82" s="218"/>
      <c r="C82" s="151"/>
      <c r="D82" s="151"/>
      <c r="E82" s="151"/>
      <c r="F82" s="151"/>
      <c r="G82" s="151"/>
    </row>
    <row r="83" ht="9" customHeight="1" spans="1:7">
      <c r="A83" s="206"/>
      <c r="B83" s="207"/>
      <c r="C83" s="206"/>
      <c r="D83" s="206"/>
      <c r="E83" s="206"/>
      <c r="F83" s="206"/>
      <c r="G83" s="237"/>
    </row>
    <row r="84" ht="15" customHeight="1" spans="1:7">
      <c r="A84" s="113" t="s">
        <v>186</v>
      </c>
      <c r="B84" s="210"/>
      <c r="C84" s="212"/>
      <c r="D84" s="212"/>
      <c r="E84" s="212"/>
      <c r="F84" s="212"/>
      <c r="G84" s="212"/>
    </row>
    <row r="85" s="169" customFormat="1" ht="6.75" customHeight="1" spans="1:7">
      <c r="A85" s="212"/>
      <c r="B85" s="210"/>
      <c r="C85" s="114"/>
      <c r="D85" s="114"/>
      <c r="E85" s="114"/>
      <c r="F85" s="114"/>
      <c r="G85" s="114"/>
    </row>
    <row r="86" ht="15" customHeight="1" spans="1:7">
      <c r="A86" s="114" t="s">
        <v>377</v>
      </c>
      <c r="B86" s="214" t="s">
        <v>195</v>
      </c>
      <c r="C86" s="112">
        <v>0</v>
      </c>
      <c r="D86" s="112">
        <v>0</v>
      </c>
      <c r="E86" s="289">
        <f>F86-D86</f>
        <v>1505000</v>
      </c>
      <c r="F86" s="290">
        <v>1505000</v>
      </c>
      <c r="G86" s="112">
        <v>0</v>
      </c>
    </row>
    <row r="87" ht="15" customHeight="1" spans="1:7">
      <c r="A87" s="114"/>
      <c r="B87" s="214"/>
      <c r="C87" s="288"/>
      <c r="D87" s="112"/>
      <c r="E87" s="288"/>
      <c r="F87" s="288"/>
      <c r="G87" s="288"/>
    </row>
    <row r="88" ht="16.5" customHeight="1" spans="1:7">
      <c r="A88" s="179" t="s">
        <v>237</v>
      </c>
      <c r="B88" s="217"/>
      <c r="C88" s="148">
        <f>SUM(C86:C87)</f>
        <v>0</v>
      </c>
      <c r="D88" s="148">
        <f>SUM(D86:D87)</f>
        <v>0</v>
      </c>
      <c r="E88" s="148">
        <f>SUM(E86:E87)</f>
        <v>1505000</v>
      </c>
      <c r="F88" s="148">
        <f>SUM(F86:F86)</f>
        <v>1505000</v>
      </c>
      <c r="G88" s="148">
        <f>SUM(G86:G87)</f>
        <v>0</v>
      </c>
    </row>
    <row r="89" ht="16.5" customHeight="1" spans="1:7">
      <c r="A89" s="182"/>
      <c r="B89" s="218"/>
      <c r="C89" s="151"/>
      <c r="D89" s="151"/>
      <c r="E89" s="151"/>
      <c r="F89" s="151"/>
      <c r="G89" s="151"/>
    </row>
    <row r="90" ht="16.5" customHeight="1" spans="1:7">
      <c r="A90" s="184" t="s">
        <v>238</v>
      </c>
      <c r="B90" s="217"/>
      <c r="C90" s="220">
        <f>C43+C81+C88</f>
        <v>43328528.56</v>
      </c>
      <c r="D90" s="220">
        <f>D43+D81+D88</f>
        <v>20720769.05</v>
      </c>
      <c r="E90" s="220">
        <f>E43+E81+E88</f>
        <v>34228700.25</v>
      </c>
      <c r="F90" s="220">
        <f>F43+F81+F88</f>
        <v>54949469.3</v>
      </c>
      <c r="G90" s="220">
        <f>G43+G81+G88</f>
        <v>57234615</v>
      </c>
    </row>
    <row r="91" ht="16.5" customHeight="1" spans="1:7">
      <c r="A91" s="186"/>
      <c r="B91" s="218"/>
      <c r="C91" s="221"/>
      <c r="D91" s="221"/>
      <c r="E91" s="221"/>
      <c r="F91" s="221"/>
      <c r="G91" s="221"/>
    </row>
    <row r="92" ht="15" customHeight="1"/>
    <row r="94" spans="1:5">
      <c r="A94" s="93" t="s">
        <v>239</v>
      </c>
      <c r="B94" s="93" t="s">
        <v>240</v>
      </c>
      <c r="E94" s="93" t="s">
        <v>241</v>
      </c>
    </row>
    <row r="95" ht="15" customHeight="1"/>
    <row r="96" ht="15" customHeight="1"/>
    <row r="97" ht="15" customHeight="1"/>
    <row r="98" spans="1:7">
      <c r="A98" s="199" t="s">
        <v>431</v>
      </c>
      <c r="B98" s="199" t="s">
        <v>243</v>
      </c>
      <c r="C98" s="199"/>
      <c r="D98" s="199"/>
      <c r="E98" s="199" t="s">
        <v>244</v>
      </c>
      <c r="F98" s="199"/>
      <c r="G98" s="199"/>
    </row>
    <row r="99" ht="15" customHeight="1" spans="1:7">
      <c r="A99" s="200" t="s">
        <v>432</v>
      </c>
      <c r="B99" s="200" t="s">
        <v>265</v>
      </c>
      <c r="C99" s="200"/>
      <c r="D99" s="200"/>
      <c r="E99" s="200" t="s">
        <v>247</v>
      </c>
      <c r="F99" s="200"/>
      <c r="G99" s="200"/>
    </row>
    <row r="100" spans="1:4">
      <c r="A100" s="200"/>
      <c r="B100" s="200"/>
      <c r="C100" s="200"/>
      <c r="D100" s="200"/>
    </row>
    <row r="104" ht="23.25" customHeight="1"/>
    <row r="105" ht="13.5" customHeight="1" spans="1:7">
      <c r="A105" s="272"/>
      <c r="B105" s="272"/>
      <c r="C105" s="272"/>
      <c r="D105" s="272"/>
      <c r="E105" s="272"/>
      <c r="F105" s="272"/>
      <c r="G105" s="272"/>
    </row>
    <row r="106" ht="13.5" customHeight="1" spans="1:7">
      <c r="A106" s="272"/>
      <c r="B106" s="272"/>
      <c r="C106" s="272"/>
      <c r="D106" s="272"/>
      <c r="E106" s="272"/>
      <c r="F106" s="272"/>
      <c r="G106" s="272"/>
    </row>
  </sheetData>
  <sheetProtection password="D60D" sheet="1" objects="1"/>
  <mergeCells count="48">
    <mergeCell ref="A5:G5"/>
    <mergeCell ref="A6:G6"/>
    <mergeCell ref="D10:F10"/>
    <mergeCell ref="A58:G58"/>
    <mergeCell ref="A59:G59"/>
    <mergeCell ref="D63:F63"/>
    <mergeCell ref="B98:D98"/>
    <mergeCell ref="E98:G98"/>
    <mergeCell ref="B99:D99"/>
    <mergeCell ref="E99:G99"/>
    <mergeCell ref="B100:D100"/>
    <mergeCell ref="A10:A12"/>
    <mergeCell ref="A43:A44"/>
    <mergeCell ref="A63:A65"/>
    <mergeCell ref="A81:A82"/>
    <mergeCell ref="A88:A89"/>
    <mergeCell ref="A90:A91"/>
    <mergeCell ref="B10:B12"/>
    <mergeCell ref="B63:B65"/>
    <mergeCell ref="B73:B74"/>
    <mergeCell ref="C10:C11"/>
    <mergeCell ref="C43:C44"/>
    <mergeCell ref="C63:C64"/>
    <mergeCell ref="C81:C82"/>
    <mergeCell ref="C88:C89"/>
    <mergeCell ref="C90:C91"/>
    <mergeCell ref="D43:D44"/>
    <mergeCell ref="D81:D82"/>
    <mergeCell ref="D88:D89"/>
    <mergeCell ref="D90:D91"/>
    <mergeCell ref="E43:E44"/>
    <mergeCell ref="E81:E82"/>
    <mergeCell ref="E88:E89"/>
    <mergeCell ref="E90:E91"/>
    <mergeCell ref="F11:F12"/>
    <mergeCell ref="F43:F44"/>
    <mergeCell ref="F64:F65"/>
    <mergeCell ref="F81:F82"/>
    <mergeCell ref="F88:F89"/>
    <mergeCell ref="F90:F91"/>
    <mergeCell ref="G10:G11"/>
    <mergeCell ref="G43:G44"/>
    <mergeCell ref="G63:G64"/>
    <mergeCell ref="G81:G82"/>
    <mergeCell ref="G88:G89"/>
    <mergeCell ref="G90:G91"/>
    <mergeCell ref="A52:G53"/>
    <mergeCell ref="A105:G106"/>
  </mergeCells>
  <pageMargins left="0.432638888888889" right="0.156944444444444" top="0.590277777777778" bottom="0.196527777777778" header="0.472222222222222" footer="0.156944444444444"/>
  <pageSetup paperSize="1" orientation="portrait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H156"/>
  <sheetViews>
    <sheetView topLeftCell="A143" workbookViewId="0">
      <selection activeCell="C159" sqref="C159"/>
    </sheetView>
  </sheetViews>
  <sheetFormatPr defaultColWidth="9" defaultRowHeight="12" outlineLevelCol="7"/>
  <cols>
    <col min="1" max="1" width="34.2890625" style="93" customWidth="1"/>
    <col min="2" max="2" width="7.2890625" style="93" customWidth="1"/>
    <col min="3" max="3" width="11.4296875" style="93" customWidth="1"/>
    <col min="4" max="6" width="11" style="93" customWidth="1"/>
    <col min="7" max="7" width="12.7109375" style="93" customWidth="1"/>
    <col min="8" max="16384" width="9.140625" style="93"/>
  </cols>
  <sheetData>
    <row r="1" spans="1:1">
      <c r="A1" s="93" t="s">
        <v>0</v>
      </c>
    </row>
    <row r="2" spans="1:1">
      <c r="A2" s="93" t="s">
        <v>433</v>
      </c>
    </row>
    <row r="3" ht="15" customHeight="1" spans="1:2">
      <c r="A3" s="95"/>
      <c r="B3" s="201"/>
    </row>
    <row r="4" ht="15" customHeight="1" spans="2:2">
      <c r="B4" s="201"/>
    </row>
    <row r="5" ht="15" customHeight="1" spans="1:7">
      <c r="A5" s="97" t="s">
        <v>2</v>
      </c>
      <c r="B5" s="97"/>
      <c r="C5" s="97"/>
      <c r="D5" s="97"/>
      <c r="E5" s="97"/>
      <c r="F5" s="97"/>
      <c r="G5" s="97"/>
    </row>
    <row r="6" ht="15" customHeight="1" spans="1:7">
      <c r="A6" s="98" t="s">
        <v>3</v>
      </c>
      <c r="B6" s="98"/>
      <c r="C6" s="98"/>
      <c r="D6" s="98"/>
      <c r="E6" s="98"/>
      <c r="F6" s="98"/>
      <c r="G6" s="98"/>
    </row>
    <row r="7" spans="2:2">
      <c r="B7" s="201"/>
    </row>
    <row r="8" ht="15" spans="1:2">
      <c r="A8" s="202" t="s">
        <v>434</v>
      </c>
      <c r="B8" s="201"/>
    </row>
    <row r="9" ht="15" customHeight="1" spans="2:2">
      <c r="B9" s="201"/>
    </row>
    <row r="10" ht="15" customHeight="1" spans="1:7">
      <c r="A10" s="101" t="s">
        <v>5</v>
      </c>
      <c r="B10" s="179" t="s">
        <v>6</v>
      </c>
      <c r="C10" s="102" t="s">
        <v>7</v>
      </c>
      <c r="D10" s="139" t="s">
        <v>8</v>
      </c>
      <c r="E10" s="223"/>
      <c r="F10" s="140"/>
      <c r="G10" s="102" t="s">
        <v>9</v>
      </c>
    </row>
    <row r="11" ht="15" customHeight="1" spans="1:8">
      <c r="A11" s="105"/>
      <c r="B11" s="203"/>
      <c r="C11" s="106"/>
      <c r="D11" s="204" t="s">
        <v>10</v>
      </c>
      <c r="E11" s="204" t="s">
        <v>11</v>
      </c>
      <c r="F11" s="204" t="s">
        <v>12</v>
      </c>
      <c r="G11" s="106"/>
      <c r="H11" s="224"/>
    </row>
    <row r="12" ht="15" customHeight="1" spans="1:7">
      <c r="A12" s="105"/>
      <c r="B12" s="182"/>
      <c r="C12" s="105">
        <v>2020</v>
      </c>
      <c r="D12" s="205" t="s">
        <v>13</v>
      </c>
      <c r="E12" s="205" t="s">
        <v>14</v>
      </c>
      <c r="F12" s="205"/>
      <c r="G12" s="106">
        <v>2022</v>
      </c>
    </row>
    <row r="13" ht="9" customHeight="1" spans="1:7">
      <c r="A13" s="206"/>
      <c r="B13" s="207"/>
      <c r="C13" s="206"/>
      <c r="D13" s="206"/>
      <c r="E13" s="206"/>
      <c r="F13" s="206"/>
      <c r="G13" s="237"/>
    </row>
    <row r="14" ht="15" customHeight="1" spans="1:7">
      <c r="A14" s="113" t="s">
        <v>15</v>
      </c>
      <c r="B14" s="210" t="s">
        <v>16</v>
      </c>
      <c r="C14" s="212"/>
      <c r="D14" s="212"/>
      <c r="E14" s="212"/>
      <c r="F14" s="212"/>
      <c r="G14" s="212"/>
    </row>
    <row r="15" s="169" customFormat="1" ht="6.75" customHeight="1" spans="1:7">
      <c r="A15" s="212"/>
      <c r="B15" s="210"/>
      <c r="C15" s="114"/>
      <c r="D15" s="114"/>
      <c r="E15" s="114"/>
      <c r="F15" s="114"/>
      <c r="G15" s="114"/>
    </row>
    <row r="16" s="169" customFormat="1" ht="15" customHeight="1" spans="1:7">
      <c r="A16" s="114" t="s">
        <v>435</v>
      </c>
      <c r="B16" s="214" t="s">
        <v>18</v>
      </c>
      <c r="C16" s="112">
        <v>73754405.74</v>
      </c>
      <c r="D16" s="112">
        <v>38679736.28</v>
      </c>
      <c r="E16" s="112">
        <f>F16-D16</f>
        <v>52782371.72</v>
      </c>
      <c r="F16" s="112">
        <v>91462108</v>
      </c>
      <c r="G16" s="112">
        <v>94872216</v>
      </c>
    </row>
    <row r="17" s="169" customFormat="1" ht="15" customHeight="1" spans="1:7">
      <c r="A17" s="114" t="s">
        <v>436</v>
      </c>
      <c r="B17" s="214" t="s">
        <v>437</v>
      </c>
      <c r="C17" s="112">
        <v>1259117.18</v>
      </c>
      <c r="D17" s="112">
        <v>0</v>
      </c>
      <c r="E17" s="112">
        <f t="shared" ref="E17:E39" si="0">F17-D17</f>
        <v>1337140</v>
      </c>
      <c r="F17" s="112">
        <v>1337140</v>
      </c>
      <c r="G17" s="112">
        <v>1360800</v>
      </c>
    </row>
    <row r="18" s="169" customFormat="1" ht="15" customHeight="1" spans="1:7">
      <c r="A18" s="114" t="s">
        <v>438</v>
      </c>
      <c r="B18" s="214" t="s">
        <v>20</v>
      </c>
      <c r="C18" s="112">
        <v>4704569.11</v>
      </c>
      <c r="D18" s="112">
        <v>2350845.15</v>
      </c>
      <c r="E18" s="112">
        <f t="shared" si="0"/>
        <v>3169154.85</v>
      </c>
      <c r="F18" s="112">
        <v>5520000</v>
      </c>
      <c r="G18" s="112">
        <v>5616000</v>
      </c>
    </row>
    <row r="19" s="169" customFormat="1" ht="15" customHeight="1" spans="1:7">
      <c r="A19" s="114" t="s">
        <v>439</v>
      </c>
      <c r="B19" s="214" t="s">
        <v>22</v>
      </c>
      <c r="C19" s="112">
        <v>261375</v>
      </c>
      <c r="D19" s="112">
        <v>87500</v>
      </c>
      <c r="E19" s="112">
        <f t="shared" si="0"/>
        <v>262000</v>
      </c>
      <c r="F19" s="112">
        <v>349500</v>
      </c>
      <c r="G19" s="112">
        <v>372000</v>
      </c>
    </row>
    <row r="20" s="169" customFormat="1" ht="15" customHeight="1" spans="1:7">
      <c r="A20" s="114" t="s">
        <v>440</v>
      </c>
      <c r="B20" s="214" t="s">
        <v>24</v>
      </c>
      <c r="C20" s="112">
        <v>261375</v>
      </c>
      <c r="D20" s="112">
        <v>87500</v>
      </c>
      <c r="E20" s="112">
        <f t="shared" si="0"/>
        <v>262000</v>
      </c>
      <c r="F20" s="112">
        <v>349500</v>
      </c>
      <c r="G20" s="112">
        <v>372000</v>
      </c>
    </row>
    <row r="21" s="169" customFormat="1" ht="15" customHeight="1" spans="1:7">
      <c r="A21" s="114" t="s">
        <v>441</v>
      </c>
      <c r="B21" s="214" t="s">
        <v>26</v>
      </c>
      <c r="C21" s="112">
        <v>1200000</v>
      </c>
      <c r="D21" s="112">
        <v>1104000</v>
      </c>
      <c r="E21" s="112">
        <f t="shared" si="0"/>
        <v>300000</v>
      </c>
      <c r="F21" s="112">
        <v>1404000</v>
      </c>
      <c r="G21" s="112">
        <v>1404000</v>
      </c>
    </row>
    <row r="22" s="169" customFormat="1" ht="15" customHeight="1" spans="1:7">
      <c r="A22" s="114" t="s">
        <v>442</v>
      </c>
      <c r="B22" s="214" t="s">
        <v>28</v>
      </c>
      <c r="C22" s="112"/>
      <c r="D22" s="112"/>
      <c r="E22" s="112"/>
      <c r="F22" s="112"/>
      <c r="G22" s="112"/>
    </row>
    <row r="23" s="169" customFormat="1" ht="15" customHeight="1" spans="1:7">
      <c r="A23" s="114" t="s">
        <v>443</v>
      </c>
      <c r="B23" s="214"/>
      <c r="C23" s="112">
        <v>125000</v>
      </c>
      <c r="D23" s="112">
        <v>260000</v>
      </c>
      <c r="E23" s="112">
        <f t="shared" si="0"/>
        <v>70000</v>
      </c>
      <c r="F23" s="112">
        <v>330000</v>
      </c>
      <c r="G23" s="112">
        <v>85000</v>
      </c>
    </row>
    <row r="24" s="169" customFormat="1" ht="15" customHeight="1" spans="1:7">
      <c r="A24" s="114" t="s">
        <v>444</v>
      </c>
      <c r="B24" s="214"/>
      <c r="C24" s="112">
        <v>0</v>
      </c>
      <c r="D24" s="112">
        <v>0</v>
      </c>
      <c r="E24" s="112">
        <f t="shared" si="0"/>
        <v>0</v>
      </c>
      <c r="F24" s="112">
        <v>0</v>
      </c>
      <c r="G24" s="112">
        <v>527374</v>
      </c>
    </row>
    <row r="25" s="169" customFormat="1" ht="15" customHeight="1" spans="1:7">
      <c r="A25" s="114" t="s">
        <v>445</v>
      </c>
      <c r="B25" s="214" t="s">
        <v>32</v>
      </c>
      <c r="C25" s="112">
        <v>0</v>
      </c>
      <c r="D25" s="112">
        <v>0</v>
      </c>
      <c r="E25" s="112">
        <v>0</v>
      </c>
      <c r="F25" s="112">
        <v>0</v>
      </c>
      <c r="G25" s="112">
        <v>500000</v>
      </c>
    </row>
    <row r="26" s="169" customFormat="1" ht="15" customHeight="1" spans="1:7">
      <c r="A26" s="114" t="s">
        <v>446</v>
      </c>
      <c r="B26" s="214" t="s">
        <v>34</v>
      </c>
      <c r="C26" s="112">
        <v>6563613.8</v>
      </c>
      <c r="D26" s="112">
        <v>0</v>
      </c>
      <c r="E26" s="112">
        <f t="shared" si="0"/>
        <v>8041599</v>
      </c>
      <c r="F26" s="112">
        <v>8041599</v>
      </c>
      <c r="G26" s="112">
        <v>8019418</v>
      </c>
    </row>
    <row r="27" s="169" customFormat="1" ht="15" customHeight="1" spans="1:7">
      <c r="A27" s="114" t="s">
        <v>447</v>
      </c>
      <c r="B27" s="214" t="s">
        <v>36</v>
      </c>
      <c r="C27" s="112">
        <v>986000</v>
      </c>
      <c r="D27" s="112">
        <v>0</v>
      </c>
      <c r="E27" s="112">
        <f t="shared" si="0"/>
        <v>1170000</v>
      </c>
      <c r="F27" s="112">
        <v>1170000</v>
      </c>
      <c r="G27" s="112">
        <v>1170000</v>
      </c>
    </row>
    <row r="28" s="169" customFormat="1" ht="15" customHeight="1" spans="1:7">
      <c r="A28" s="114" t="s">
        <v>448</v>
      </c>
      <c r="B28" s="214" t="s">
        <v>38</v>
      </c>
      <c r="C28" s="112"/>
      <c r="D28" s="112"/>
      <c r="E28" s="112"/>
      <c r="F28" s="112"/>
      <c r="G28" s="112"/>
    </row>
    <row r="29" s="169" customFormat="1" ht="15" customHeight="1" spans="1:7">
      <c r="A29" s="114" t="s">
        <v>449</v>
      </c>
      <c r="B29" s="214"/>
      <c r="C29" s="112">
        <v>6247343</v>
      </c>
      <c r="D29" s="112">
        <v>6340786</v>
      </c>
      <c r="E29" s="112">
        <f t="shared" si="0"/>
        <v>962890</v>
      </c>
      <c r="F29" s="112">
        <v>7303676</v>
      </c>
      <c r="G29" s="112">
        <v>8019418</v>
      </c>
    </row>
    <row r="30" s="169" customFormat="1" ht="15" customHeight="1" spans="1:7">
      <c r="A30" s="114" t="s">
        <v>450</v>
      </c>
      <c r="B30" s="214"/>
      <c r="C30" s="142" t="s">
        <v>41</v>
      </c>
      <c r="D30" s="112">
        <v>0</v>
      </c>
      <c r="E30" s="112">
        <v>0</v>
      </c>
      <c r="F30" s="112">
        <v>0</v>
      </c>
      <c r="G30" s="112">
        <v>1170000</v>
      </c>
    </row>
    <row r="31" s="169" customFormat="1" ht="15" customHeight="1" spans="1:7">
      <c r="A31" s="114" t="s">
        <v>451</v>
      </c>
      <c r="B31" s="214" t="s">
        <v>43</v>
      </c>
      <c r="C31" s="112">
        <v>8847254.54</v>
      </c>
      <c r="D31" s="112">
        <v>4643526.72</v>
      </c>
      <c r="E31" s="112">
        <f t="shared" si="0"/>
        <v>6492390.28</v>
      </c>
      <c r="F31" s="112">
        <v>11135917</v>
      </c>
      <c r="G31" s="112">
        <v>11547962</v>
      </c>
    </row>
    <row r="32" s="169" customFormat="1" ht="15" customHeight="1" spans="1:7">
      <c r="A32" s="114" t="s">
        <v>452</v>
      </c>
      <c r="B32" s="214" t="s">
        <v>45</v>
      </c>
      <c r="C32" s="112">
        <v>236000</v>
      </c>
      <c r="D32" s="112">
        <v>118200</v>
      </c>
      <c r="E32" s="112">
        <f t="shared" si="0"/>
        <v>157800</v>
      </c>
      <c r="F32" s="112">
        <v>276000</v>
      </c>
      <c r="G32" s="112">
        <v>280800</v>
      </c>
    </row>
    <row r="33" s="169" customFormat="1" ht="15" customHeight="1" spans="1:7">
      <c r="A33" s="114" t="s">
        <v>453</v>
      </c>
      <c r="B33" s="214" t="s">
        <v>47</v>
      </c>
      <c r="C33" s="112">
        <v>1072137.38</v>
      </c>
      <c r="D33" s="112">
        <v>558184.44</v>
      </c>
      <c r="E33" s="112">
        <f t="shared" si="0"/>
        <v>784402.56</v>
      </c>
      <c r="F33" s="112">
        <v>1342587</v>
      </c>
      <c r="G33" s="112">
        <v>1432380</v>
      </c>
    </row>
    <row r="34" s="169" customFormat="1" ht="15" customHeight="1" spans="1:7">
      <c r="A34" s="114" t="s">
        <v>454</v>
      </c>
      <c r="B34" s="214" t="s">
        <v>49</v>
      </c>
      <c r="C34" s="112">
        <v>234100</v>
      </c>
      <c r="D34" s="112">
        <v>118200</v>
      </c>
      <c r="E34" s="112">
        <f t="shared" si="0"/>
        <v>157800</v>
      </c>
      <c r="F34" s="112">
        <v>276000</v>
      </c>
      <c r="G34" s="112">
        <v>280800</v>
      </c>
    </row>
    <row r="35" s="169" customFormat="1" ht="15" customHeight="1" spans="1:7">
      <c r="A35" s="114" t="s">
        <v>455</v>
      </c>
      <c r="B35" s="214" t="s">
        <v>51</v>
      </c>
      <c r="C35" s="112">
        <v>4426795.92</v>
      </c>
      <c r="D35" s="112">
        <v>247753.89</v>
      </c>
      <c r="E35" s="112">
        <f t="shared" si="0"/>
        <v>1416891.11</v>
      </c>
      <c r="F35" s="112">
        <v>1664645</v>
      </c>
      <c r="G35" s="112">
        <v>4790322</v>
      </c>
    </row>
    <row r="36" s="169" customFormat="1" ht="15" customHeight="1" spans="1:7">
      <c r="A36" s="114" t="s">
        <v>456</v>
      </c>
      <c r="B36" s="214"/>
      <c r="C36" s="112"/>
      <c r="D36" s="112"/>
      <c r="E36" s="112"/>
      <c r="F36" s="112"/>
      <c r="G36" s="112"/>
    </row>
    <row r="37" s="169" customFormat="1" ht="15" customHeight="1" spans="1:7">
      <c r="A37" s="114" t="s">
        <v>457</v>
      </c>
      <c r="B37" s="214" t="s">
        <v>458</v>
      </c>
      <c r="C37" s="112">
        <v>1849721.8</v>
      </c>
      <c r="D37" s="112">
        <v>763178.29</v>
      </c>
      <c r="E37" s="112">
        <f t="shared" si="0"/>
        <v>1720821.71</v>
      </c>
      <c r="F37" s="112">
        <v>2484000</v>
      </c>
      <c r="G37" s="112">
        <v>2527200</v>
      </c>
    </row>
    <row r="38" s="169" customFormat="1" ht="15" customHeight="1" spans="1:7">
      <c r="A38" s="114" t="s">
        <v>459</v>
      </c>
      <c r="B38" s="214" t="s">
        <v>460</v>
      </c>
      <c r="C38" s="112">
        <v>248198.54</v>
      </c>
      <c r="D38" s="112">
        <v>105997.44</v>
      </c>
      <c r="E38" s="112">
        <f t="shared" si="0"/>
        <v>239002.56</v>
      </c>
      <c r="F38" s="112">
        <v>345000</v>
      </c>
      <c r="G38" s="112">
        <v>351000</v>
      </c>
    </row>
    <row r="39" s="169" customFormat="1" ht="15" customHeight="1" spans="1:8">
      <c r="A39" s="114" t="s">
        <v>461</v>
      </c>
      <c r="B39" s="214" t="s">
        <v>462</v>
      </c>
      <c r="C39" s="112">
        <v>13608395.91</v>
      </c>
      <c r="D39" s="112">
        <v>5777162.97</v>
      </c>
      <c r="E39" s="112">
        <f t="shared" si="0"/>
        <v>9560460.03</v>
      </c>
      <c r="F39" s="112">
        <v>15337623</v>
      </c>
      <c r="G39" s="112">
        <v>15984740</v>
      </c>
      <c r="H39" s="112">
        <v>15984740</v>
      </c>
    </row>
    <row r="40" s="169" customFormat="1" ht="15" customHeight="1" spans="1:7">
      <c r="A40" s="114" t="s">
        <v>463</v>
      </c>
      <c r="B40" s="214"/>
      <c r="C40" s="112"/>
      <c r="D40" s="112"/>
      <c r="E40" s="112"/>
      <c r="F40" s="112"/>
      <c r="G40" s="112"/>
    </row>
    <row r="41" s="169" customFormat="1" ht="15" customHeight="1" spans="1:7">
      <c r="A41" s="114" t="s">
        <v>53</v>
      </c>
      <c r="B41" s="214"/>
      <c r="C41" s="112"/>
      <c r="D41" s="112"/>
      <c r="E41" s="112"/>
      <c r="F41" s="112"/>
      <c r="G41" s="112"/>
    </row>
    <row r="42" s="169" customFormat="1" ht="15" customHeight="1" spans="1:7">
      <c r="A42" s="114" t="s">
        <v>54</v>
      </c>
      <c r="B42" s="214"/>
      <c r="C42" s="112"/>
      <c r="D42" s="112"/>
      <c r="E42" s="112"/>
      <c r="F42" s="112"/>
      <c r="G42" s="112"/>
    </row>
    <row r="43" s="169" customFormat="1" ht="15" customHeight="1" spans="1:7">
      <c r="A43" s="114" t="s">
        <v>464</v>
      </c>
      <c r="B43" s="214" t="s">
        <v>18</v>
      </c>
      <c r="C43" s="112">
        <v>0</v>
      </c>
      <c r="D43" s="112">
        <v>0</v>
      </c>
      <c r="E43" s="112">
        <f t="shared" ref="E43:E47" si="1">+F43-D43</f>
        <v>0</v>
      </c>
      <c r="F43" s="112">
        <v>0</v>
      </c>
      <c r="G43" s="112">
        <v>2385950</v>
      </c>
    </row>
    <row r="44" s="169" customFormat="1" ht="15" customHeight="1" spans="1:7">
      <c r="A44" s="114" t="s">
        <v>465</v>
      </c>
      <c r="B44" s="214" t="s">
        <v>437</v>
      </c>
      <c r="C44" s="112">
        <v>0</v>
      </c>
      <c r="D44" s="112">
        <v>0</v>
      </c>
      <c r="E44" s="112">
        <v>0</v>
      </c>
      <c r="F44" s="112">
        <v>0</v>
      </c>
      <c r="G44" s="112">
        <v>33173</v>
      </c>
    </row>
    <row r="45" spans="1:7">
      <c r="A45" s="114" t="s">
        <v>466</v>
      </c>
      <c r="B45" s="214" t="s">
        <v>34</v>
      </c>
      <c r="C45" s="112">
        <v>0</v>
      </c>
      <c r="D45" s="112">
        <v>0</v>
      </c>
      <c r="E45" s="112">
        <f t="shared" si="1"/>
        <v>0</v>
      </c>
      <c r="F45" s="112">
        <v>0</v>
      </c>
      <c r="G45" s="112">
        <v>345589</v>
      </c>
    </row>
    <row r="46" spans="1:7">
      <c r="A46" s="114" t="s">
        <v>467</v>
      </c>
      <c r="B46" s="214" t="s">
        <v>43</v>
      </c>
      <c r="C46" s="112">
        <v>0</v>
      </c>
      <c r="D46" s="112">
        <v>0</v>
      </c>
      <c r="E46" s="112">
        <f t="shared" si="1"/>
        <v>0</v>
      </c>
      <c r="F46" s="112">
        <v>0</v>
      </c>
      <c r="G46" s="112">
        <v>290295</v>
      </c>
    </row>
    <row r="47" spans="1:7">
      <c r="A47" s="114" t="s">
        <v>468</v>
      </c>
      <c r="B47" s="214" t="s">
        <v>47</v>
      </c>
      <c r="C47" s="112">
        <v>0</v>
      </c>
      <c r="D47" s="112">
        <v>0</v>
      </c>
      <c r="E47" s="112">
        <f t="shared" si="1"/>
        <v>0</v>
      </c>
      <c r="F47" s="112">
        <v>0</v>
      </c>
      <c r="G47" s="112">
        <v>102960</v>
      </c>
    </row>
    <row r="48" s="169" customFormat="1" ht="15" customHeight="1" spans="1:7">
      <c r="A48" s="114"/>
      <c r="B48" s="162"/>
      <c r="C48" s="162"/>
      <c r="D48" s="162"/>
      <c r="E48" s="162"/>
      <c r="F48" s="162"/>
      <c r="G48" s="162"/>
    </row>
    <row r="49" ht="16.5" customHeight="1" spans="1:7">
      <c r="A49" s="179" t="s">
        <v>59</v>
      </c>
      <c r="B49" s="217"/>
      <c r="C49" s="148">
        <f>SUM(C16:C48)</f>
        <v>125885402.92</v>
      </c>
      <c r="D49" s="148">
        <f>SUM(D16:D48)</f>
        <v>61242571.18</v>
      </c>
      <c r="E49" s="148">
        <f>SUM(E16:E48)</f>
        <v>88886723.82</v>
      </c>
      <c r="F49" s="148">
        <f>SUM(F16:F48)</f>
        <v>150129295</v>
      </c>
      <c r="G49" s="148">
        <f>SUM(G16:G48)</f>
        <v>163841397</v>
      </c>
    </row>
    <row r="50" ht="16.5" customHeight="1" spans="1:7">
      <c r="A50" s="182"/>
      <c r="B50" s="218"/>
      <c r="C50" s="151"/>
      <c r="D50" s="151"/>
      <c r="E50" s="151"/>
      <c r="F50" s="151"/>
      <c r="G50" s="151"/>
    </row>
    <row r="51" ht="13.5" customHeight="1" spans="1:7">
      <c r="A51" s="137"/>
      <c r="B51" s="137"/>
      <c r="C51" s="137"/>
      <c r="D51" s="137"/>
      <c r="E51" s="137"/>
      <c r="F51" s="137"/>
      <c r="G51" s="137"/>
    </row>
    <row r="52" ht="13.5" customHeight="1" spans="1:7">
      <c r="A52" s="137"/>
      <c r="B52" s="137"/>
      <c r="C52" s="137"/>
      <c r="D52" s="137"/>
      <c r="E52" s="137"/>
      <c r="F52" s="137"/>
      <c r="G52" s="137"/>
    </row>
    <row r="53" ht="14.25" customHeight="1" spans="1:1">
      <c r="A53" s="93" t="s">
        <v>0</v>
      </c>
    </row>
    <row r="54" spans="1:1">
      <c r="A54" s="93" t="s">
        <v>395</v>
      </c>
    </row>
    <row r="55" ht="15" customHeight="1" spans="1:2">
      <c r="A55" s="95"/>
      <c r="B55" s="201"/>
    </row>
    <row r="56" ht="15" customHeight="1" spans="2:2">
      <c r="B56" s="201"/>
    </row>
    <row r="57" ht="15" customHeight="1" spans="1:7">
      <c r="A57" s="97" t="s">
        <v>2</v>
      </c>
      <c r="B57" s="97"/>
      <c r="C57" s="97"/>
      <c r="D57" s="97"/>
      <c r="E57" s="97"/>
      <c r="F57" s="97"/>
      <c r="G57" s="97"/>
    </row>
    <row r="58" ht="15" customHeight="1" spans="1:7">
      <c r="A58" s="98" t="s">
        <v>61</v>
      </c>
      <c r="B58" s="98"/>
      <c r="C58" s="98"/>
      <c r="D58" s="98"/>
      <c r="E58" s="98"/>
      <c r="F58" s="98"/>
      <c r="G58" s="98"/>
    </row>
    <row r="59" spans="2:2">
      <c r="B59" s="201"/>
    </row>
    <row r="60" ht="15" spans="1:2">
      <c r="A60" s="202" t="s">
        <v>469</v>
      </c>
      <c r="B60" s="201"/>
    </row>
    <row r="61" ht="15" customHeight="1" spans="2:2">
      <c r="B61" s="201"/>
    </row>
    <row r="62" ht="15" customHeight="1" spans="1:7">
      <c r="A62" s="101" t="s">
        <v>5</v>
      </c>
      <c r="B62" s="179" t="s">
        <v>6</v>
      </c>
      <c r="C62" s="102" t="s">
        <v>7</v>
      </c>
      <c r="D62" s="139" t="s">
        <v>8</v>
      </c>
      <c r="E62" s="223"/>
      <c r="F62" s="140"/>
      <c r="G62" s="102" t="s">
        <v>9</v>
      </c>
    </row>
    <row r="63" ht="15" customHeight="1" spans="1:8">
      <c r="A63" s="105"/>
      <c r="B63" s="203"/>
      <c r="C63" s="106"/>
      <c r="D63" s="204" t="s">
        <v>10</v>
      </c>
      <c r="E63" s="204" t="s">
        <v>11</v>
      </c>
      <c r="F63" s="204" t="s">
        <v>12</v>
      </c>
      <c r="G63" s="106"/>
      <c r="H63" s="224"/>
    </row>
    <row r="64" ht="15" customHeight="1" spans="1:7">
      <c r="A64" s="105"/>
      <c r="B64" s="182"/>
      <c r="C64" s="105">
        <v>2020</v>
      </c>
      <c r="D64" s="205" t="s">
        <v>13</v>
      </c>
      <c r="E64" s="205" t="s">
        <v>14</v>
      </c>
      <c r="F64" s="205"/>
      <c r="G64" s="106">
        <v>2022</v>
      </c>
    </row>
    <row r="65" ht="9" customHeight="1" spans="1:7">
      <c r="A65" s="206"/>
      <c r="B65" s="207"/>
      <c r="C65" s="206"/>
      <c r="D65" s="206"/>
      <c r="E65" s="206"/>
      <c r="F65" s="206"/>
      <c r="G65" s="237"/>
    </row>
    <row r="66" ht="15" customHeight="1" spans="1:7">
      <c r="A66" s="113" t="s">
        <v>62</v>
      </c>
      <c r="B66" s="210" t="s">
        <v>63</v>
      </c>
      <c r="C66" s="212"/>
      <c r="D66" s="212"/>
      <c r="E66" s="212"/>
      <c r="F66" s="212"/>
      <c r="G66" s="212"/>
    </row>
    <row r="67" s="169" customFormat="1" ht="6.75" customHeight="1" spans="1:7">
      <c r="A67" s="212"/>
      <c r="B67" s="210"/>
      <c r="C67" s="114"/>
      <c r="D67" s="114"/>
      <c r="E67" s="114"/>
      <c r="F67" s="114"/>
      <c r="G67" s="114"/>
    </row>
    <row r="68" ht="15" customHeight="1" spans="1:7">
      <c r="A68" s="114" t="s">
        <v>252</v>
      </c>
      <c r="B68" s="214" t="s">
        <v>65</v>
      </c>
      <c r="C68" s="112"/>
      <c r="D68" s="112"/>
      <c r="E68" s="112"/>
      <c r="F68" s="112"/>
      <c r="G68" s="112"/>
    </row>
    <row r="69" ht="15" customHeight="1" spans="1:7">
      <c r="A69" s="114" t="s">
        <v>470</v>
      </c>
      <c r="B69" s="214"/>
      <c r="C69" s="112">
        <v>0</v>
      </c>
      <c r="D69" s="112">
        <v>0</v>
      </c>
      <c r="E69" s="112">
        <f>F69-D69</f>
        <v>275000</v>
      </c>
      <c r="F69" s="112">
        <v>275000</v>
      </c>
      <c r="G69" s="112">
        <v>225000</v>
      </c>
    </row>
    <row r="70" ht="15" customHeight="1" spans="1:7">
      <c r="A70" s="114" t="s">
        <v>471</v>
      </c>
      <c r="B70" s="214"/>
      <c r="C70" s="112">
        <v>6000</v>
      </c>
      <c r="D70" s="112">
        <v>2500</v>
      </c>
      <c r="E70" s="112">
        <f>F70-D70</f>
        <v>24500</v>
      </c>
      <c r="F70" s="112">
        <v>27000</v>
      </c>
      <c r="G70" s="112">
        <v>27000</v>
      </c>
    </row>
    <row r="71" ht="15" customHeight="1" spans="1:7">
      <c r="A71" s="114" t="s">
        <v>472</v>
      </c>
      <c r="B71" s="214"/>
      <c r="C71" s="112">
        <v>0</v>
      </c>
      <c r="D71" s="112">
        <v>0</v>
      </c>
      <c r="E71" s="112">
        <v>0</v>
      </c>
      <c r="F71" s="112">
        <v>0</v>
      </c>
      <c r="G71" s="112">
        <v>27000</v>
      </c>
    </row>
    <row r="72" ht="15" customHeight="1" spans="1:7">
      <c r="A72" s="114" t="s">
        <v>473</v>
      </c>
      <c r="B72" s="214"/>
      <c r="C72" s="112">
        <v>0</v>
      </c>
      <c r="D72" s="112">
        <v>0</v>
      </c>
      <c r="E72" s="112">
        <v>0</v>
      </c>
      <c r="F72" s="112">
        <v>0</v>
      </c>
      <c r="G72" s="112">
        <v>27000</v>
      </c>
    </row>
    <row r="73" ht="15" customHeight="1" spans="1:7">
      <c r="A73" s="114" t="s">
        <v>253</v>
      </c>
      <c r="B73" s="214" t="s">
        <v>78</v>
      </c>
      <c r="C73" s="112"/>
      <c r="D73" s="112"/>
      <c r="E73" s="112"/>
      <c r="F73" s="112"/>
      <c r="G73" s="112"/>
    </row>
    <row r="74" ht="15" customHeight="1" spans="1:7">
      <c r="A74" s="114" t="s">
        <v>470</v>
      </c>
      <c r="B74" s="214"/>
      <c r="C74" s="112">
        <v>494244</v>
      </c>
      <c r="D74" s="112">
        <v>470183</v>
      </c>
      <c r="E74" s="112">
        <f t="shared" ref="E74:E75" si="2">F74-D74</f>
        <v>156817</v>
      </c>
      <c r="F74" s="112">
        <v>627000</v>
      </c>
      <c r="G74" s="112">
        <v>627000</v>
      </c>
    </row>
    <row r="75" ht="15" customHeight="1" spans="1:7">
      <c r="A75" s="114" t="s">
        <v>471</v>
      </c>
      <c r="B75" s="214"/>
      <c r="C75" s="112">
        <v>53380</v>
      </c>
      <c r="D75" s="112">
        <v>6876</v>
      </c>
      <c r="E75" s="112">
        <f t="shared" si="2"/>
        <v>71124</v>
      </c>
      <c r="F75" s="112">
        <v>78000</v>
      </c>
      <c r="G75" s="112">
        <v>78000</v>
      </c>
    </row>
    <row r="76" ht="15" customHeight="1" spans="1:7">
      <c r="A76" s="114" t="s">
        <v>472</v>
      </c>
      <c r="B76" s="214"/>
      <c r="C76" s="112">
        <v>0</v>
      </c>
      <c r="D76" s="112">
        <v>0</v>
      </c>
      <c r="E76" s="112">
        <v>0</v>
      </c>
      <c r="F76" s="112">
        <v>0</v>
      </c>
      <c r="G76" s="112">
        <v>78000</v>
      </c>
    </row>
    <row r="77" ht="15" customHeight="1" spans="1:7">
      <c r="A77" s="114" t="s">
        <v>473</v>
      </c>
      <c r="B77" s="214"/>
      <c r="C77" s="112">
        <v>0</v>
      </c>
      <c r="D77" s="112">
        <v>0</v>
      </c>
      <c r="E77" s="112">
        <v>0</v>
      </c>
      <c r="F77" s="112">
        <v>0</v>
      </c>
      <c r="G77" s="112">
        <v>78000</v>
      </c>
    </row>
    <row r="78" ht="15" customHeight="1" spans="1:7">
      <c r="A78" s="114" t="s">
        <v>474</v>
      </c>
      <c r="B78" s="214" t="s">
        <v>475</v>
      </c>
      <c r="C78" s="112"/>
      <c r="D78" s="112"/>
      <c r="E78" s="112"/>
      <c r="F78" s="112"/>
      <c r="G78" s="112"/>
    </row>
    <row r="79" ht="15" customHeight="1" spans="1:7">
      <c r="A79" s="114" t="s">
        <v>476</v>
      </c>
      <c r="B79" s="214"/>
      <c r="C79" s="112"/>
      <c r="D79" s="112"/>
      <c r="E79" s="112"/>
      <c r="F79" s="112"/>
      <c r="G79" s="112"/>
    </row>
    <row r="80" ht="15" customHeight="1" spans="1:7">
      <c r="A80" s="114" t="s">
        <v>470</v>
      </c>
      <c r="B80" s="214"/>
      <c r="C80" s="112">
        <v>4073073</v>
      </c>
      <c r="D80" s="112">
        <v>0</v>
      </c>
      <c r="E80" s="112">
        <f t="shared" ref="E80:E85" si="3">F80-D80</f>
        <v>5225000</v>
      </c>
      <c r="F80" s="112">
        <v>5225000</v>
      </c>
      <c r="G80" s="112">
        <v>5225000</v>
      </c>
    </row>
    <row r="81" ht="15" customHeight="1" spans="1:7">
      <c r="A81" s="114" t="s">
        <v>471</v>
      </c>
      <c r="B81" s="214"/>
      <c r="C81" s="112">
        <v>163707</v>
      </c>
      <c r="D81" s="112">
        <v>0</v>
      </c>
      <c r="E81" s="112">
        <f t="shared" si="3"/>
        <v>209000</v>
      </c>
      <c r="F81" s="112">
        <v>209000</v>
      </c>
      <c r="G81" s="112">
        <v>209000</v>
      </c>
    </row>
    <row r="82" ht="15" customHeight="1" spans="1:7">
      <c r="A82" s="114" t="s">
        <v>472</v>
      </c>
      <c r="B82" s="214"/>
      <c r="C82" s="112">
        <v>0</v>
      </c>
      <c r="D82" s="112">
        <v>0</v>
      </c>
      <c r="E82" s="112">
        <v>0</v>
      </c>
      <c r="F82" s="112">
        <v>0</v>
      </c>
      <c r="G82" s="112">
        <v>209000</v>
      </c>
    </row>
    <row r="83" ht="15" customHeight="1" spans="1:7">
      <c r="A83" s="114" t="s">
        <v>473</v>
      </c>
      <c r="B83" s="214"/>
      <c r="C83" s="112">
        <v>0</v>
      </c>
      <c r="D83" s="112">
        <v>0</v>
      </c>
      <c r="E83" s="112">
        <v>0</v>
      </c>
      <c r="F83" s="112">
        <v>0</v>
      </c>
      <c r="G83" s="112">
        <v>209000</v>
      </c>
    </row>
    <row r="84" ht="15" customHeight="1" spans="1:7">
      <c r="A84" s="114" t="s">
        <v>477</v>
      </c>
      <c r="B84" s="214"/>
      <c r="C84" s="112">
        <v>50025</v>
      </c>
      <c r="D84" s="112">
        <v>0</v>
      </c>
      <c r="E84" s="112">
        <f t="shared" si="3"/>
        <v>104000</v>
      </c>
      <c r="F84" s="112">
        <v>104000</v>
      </c>
      <c r="G84" s="112">
        <v>104000</v>
      </c>
    </row>
    <row r="85" ht="15" customHeight="1" spans="1:7">
      <c r="A85" s="114" t="s">
        <v>478</v>
      </c>
      <c r="B85" s="214"/>
      <c r="C85" s="112">
        <v>411840</v>
      </c>
      <c r="D85" s="112">
        <v>0</v>
      </c>
      <c r="E85" s="112">
        <f t="shared" si="3"/>
        <v>522000</v>
      </c>
      <c r="F85" s="112">
        <v>522000</v>
      </c>
      <c r="G85" s="112">
        <v>522000</v>
      </c>
    </row>
    <row r="86" ht="15" customHeight="1" spans="1:7">
      <c r="A86" s="114" t="s">
        <v>479</v>
      </c>
      <c r="B86" s="214" t="s">
        <v>181</v>
      </c>
      <c r="C86" s="112"/>
      <c r="D86" s="112"/>
      <c r="E86" s="112"/>
      <c r="F86" s="112"/>
      <c r="G86" s="112"/>
    </row>
    <row r="87" ht="15" customHeight="1" spans="1:7">
      <c r="A87" s="114" t="s">
        <v>480</v>
      </c>
      <c r="B87" s="214"/>
      <c r="C87" s="112"/>
      <c r="D87" s="112"/>
      <c r="E87" s="112"/>
      <c r="F87" s="112"/>
      <c r="G87" s="112"/>
    </row>
    <row r="88" ht="15" customHeight="1" spans="1:7">
      <c r="A88" s="114" t="s">
        <v>470</v>
      </c>
      <c r="B88" s="214"/>
      <c r="C88" s="112">
        <v>397634.5</v>
      </c>
      <c r="D88" s="112">
        <v>391390</v>
      </c>
      <c r="E88" s="112">
        <f t="shared" ref="E88:E96" si="4">F88-D88</f>
        <v>130610</v>
      </c>
      <c r="F88" s="112">
        <v>522000</v>
      </c>
      <c r="G88" s="112">
        <v>522000</v>
      </c>
    </row>
    <row r="89" ht="15" customHeight="1" spans="1:7">
      <c r="A89" s="114" t="s">
        <v>471</v>
      </c>
      <c r="B89" s="214"/>
      <c r="C89" s="112">
        <v>247420</v>
      </c>
      <c r="D89" s="112">
        <v>0</v>
      </c>
      <c r="E89" s="112">
        <f t="shared" si="4"/>
        <v>313000</v>
      </c>
      <c r="F89" s="112">
        <v>313000</v>
      </c>
      <c r="G89" s="112">
        <v>313000</v>
      </c>
    </row>
    <row r="90" ht="15" customHeight="1" spans="1:7">
      <c r="A90" s="114" t="s">
        <v>472</v>
      </c>
      <c r="B90" s="214"/>
      <c r="C90" s="112">
        <v>0</v>
      </c>
      <c r="D90" s="112">
        <v>0</v>
      </c>
      <c r="E90" s="112">
        <v>0</v>
      </c>
      <c r="F90" s="112">
        <v>0</v>
      </c>
      <c r="G90" s="112">
        <v>588000</v>
      </c>
    </row>
    <row r="91" ht="15" customHeight="1" spans="1:7">
      <c r="A91" s="114" t="s">
        <v>473</v>
      </c>
      <c r="B91" s="214"/>
      <c r="C91" s="112">
        <v>0</v>
      </c>
      <c r="D91" s="112">
        <v>0</v>
      </c>
      <c r="E91" s="112">
        <v>0</v>
      </c>
      <c r="F91" s="112">
        <v>0</v>
      </c>
      <c r="G91" s="112">
        <v>588000</v>
      </c>
    </row>
    <row r="92" ht="15" customHeight="1" spans="1:7">
      <c r="A92" s="114" t="s">
        <v>481</v>
      </c>
      <c r="B92" s="214"/>
      <c r="C92" s="112">
        <v>82415.45</v>
      </c>
      <c r="D92" s="112">
        <v>77570</v>
      </c>
      <c r="E92" s="112">
        <f t="shared" si="4"/>
        <v>26430</v>
      </c>
      <c r="F92" s="112">
        <v>104000</v>
      </c>
      <c r="G92" s="112">
        <v>104000</v>
      </c>
    </row>
    <row r="93" ht="15" customHeight="1" spans="1:7">
      <c r="A93" s="114" t="s">
        <v>482</v>
      </c>
      <c r="B93" s="214"/>
      <c r="C93" s="112">
        <v>206115</v>
      </c>
      <c r="D93" s="112">
        <v>0</v>
      </c>
      <c r="E93" s="112">
        <f t="shared" si="4"/>
        <v>261000</v>
      </c>
      <c r="F93" s="112">
        <v>261000</v>
      </c>
      <c r="G93" s="112">
        <v>261000</v>
      </c>
    </row>
    <row r="94" ht="15" customHeight="1" spans="1:7">
      <c r="A94" s="114" t="s">
        <v>483</v>
      </c>
      <c r="B94" s="214"/>
      <c r="C94" s="112">
        <v>79690</v>
      </c>
      <c r="D94" s="112">
        <v>0</v>
      </c>
      <c r="E94" s="112">
        <f t="shared" si="4"/>
        <v>104000</v>
      </c>
      <c r="F94" s="112">
        <v>104000</v>
      </c>
      <c r="G94" s="112">
        <v>104000</v>
      </c>
    </row>
    <row r="95" ht="15" customHeight="1" spans="1:7">
      <c r="A95" s="114" t="s">
        <v>484</v>
      </c>
      <c r="B95" s="214"/>
      <c r="C95" s="112">
        <v>0</v>
      </c>
      <c r="D95" s="112">
        <v>0</v>
      </c>
      <c r="E95" s="112">
        <f t="shared" si="4"/>
        <v>209000</v>
      </c>
      <c r="F95" s="112">
        <v>209000</v>
      </c>
      <c r="G95" s="112">
        <v>209000</v>
      </c>
    </row>
    <row r="96" ht="15" customHeight="1" spans="1:7">
      <c r="A96" s="114" t="s">
        <v>301</v>
      </c>
      <c r="B96" s="214" t="s">
        <v>88</v>
      </c>
      <c r="C96" s="112">
        <v>296327.35</v>
      </c>
      <c r="D96" s="112">
        <v>300000</v>
      </c>
      <c r="E96" s="112">
        <f t="shared" si="4"/>
        <v>100000</v>
      </c>
      <c r="F96" s="112">
        <v>400000</v>
      </c>
      <c r="G96" s="112">
        <v>400000</v>
      </c>
    </row>
    <row r="97" ht="15" customHeight="1" spans="1:7">
      <c r="A97" s="114" t="s">
        <v>485</v>
      </c>
      <c r="B97" s="214" t="s">
        <v>486</v>
      </c>
      <c r="C97" s="112"/>
      <c r="D97" s="112"/>
      <c r="E97" s="112"/>
      <c r="F97" s="112"/>
      <c r="G97" s="112"/>
    </row>
    <row r="98" ht="15" customHeight="1" spans="1:7">
      <c r="A98" s="114" t="s">
        <v>487</v>
      </c>
      <c r="B98" s="214"/>
      <c r="C98" s="112">
        <v>81840</v>
      </c>
      <c r="D98" s="112">
        <v>0</v>
      </c>
      <c r="E98" s="112">
        <f>F98-D98</f>
        <v>104000</v>
      </c>
      <c r="F98" s="112">
        <v>104000</v>
      </c>
      <c r="G98" s="112">
        <v>104000</v>
      </c>
    </row>
    <row r="99" ht="12.75" customHeight="1" spans="1:7">
      <c r="A99" s="162"/>
      <c r="B99" s="126"/>
      <c r="C99" s="284"/>
      <c r="D99" s="127"/>
      <c r="E99" s="127"/>
      <c r="F99" s="127"/>
      <c r="G99" s="127"/>
    </row>
    <row r="100" ht="15" customHeight="1" spans="1:7">
      <c r="A100" s="270" t="s">
        <v>488</v>
      </c>
      <c r="B100" s="270"/>
      <c r="C100" s="270"/>
      <c r="D100" s="270"/>
      <c r="E100" s="270"/>
      <c r="F100" s="270"/>
      <c r="G100" s="270"/>
    </row>
    <row r="101" ht="15" customHeight="1" spans="1:7">
      <c r="A101" s="285"/>
      <c r="B101" s="285"/>
      <c r="C101" s="285"/>
      <c r="D101" s="285"/>
      <c r="E101" s="285"/>
      <c r="F101" s="285"/>
      <c r="G101" s="285"/>
    </row>
    <row r="102" ht="17.25" customHeight="1" spans="1:7">
      <c r="A102" s="285"/>
      <c r="B102" s="285"/>
      <c r="C102" s="285"/>
      <c r="D102" s="285"/>
      <c r="E102" s="285"/>
      <c r="F102" s="285"/>
      <c r="G102" s="285"/>
    </row>
    <row r="103" ht="13.5" customHeight="1" spans="1:7">
      <c r="A103" s="272"/>
      <c r="B103" s="272"/>
      <c r="C103" s="272"/>
      <c r="D103" s="272"/>
      <c r="E103" s="272"/>
      <c r="F103" s="272"/>
      <c r="G103" s="272"/>
    </row>
    <row r="104" ht="13.5" customHeight="1" spans="1:7">
      <c r="A104" s="272"/>
      <c r="B104" s="272"/>
      <c r="C104" s="272"/>
      <c r="D104" s="272"/>
      <c r="E104" s="272"/>
      <c r="F104" s="272"/>
      <c r="G104" s="272"/>
    </row>
    <row r="105" spans="1:1">
      <c r="A105" s="93" t="s">
        <v>0</v>
      </c>
    </row>
    <row r="106" spans="1:1">
      <c r="A106" s="93" t="s">
        <v>489</v>
      </c>
    </row>
    <row r="107" ht="15" customHeight="1" spans="1:2">
      <c r="A107" s="95"/>
      <c r="B107" s="201"/>
    </row>
    <row r="108" ht="15" customHeight="1" spans="2:2">
      <c r="B108" s="201"/>
    </row>
    <row r="109" ht="15" customHeight="1" spans="1:7">
      <c r="A109" s="97" t="s">
        <v>2</v>
      </c>
      <c r="B109" s="97"/>
      <c r="C109" s="97"/>
      <c r="D109" s="97"/>
      <c r="E109" s="97"/>
      <c r="F109" s="97"/>
      <c r="G109" s="97"/>
    </row>
    <row r="110" ht="15" customHeight="1" spans="1:7">
      <c r="A110" s="98" t="s">
        <v>61</v>
      </c>
      <c r="B110" s="98"/>
      <c r="C110" s="98"/>
      <c r="D110" s="98"/>
      <c r="E110" s="98"/>
      <c r="F110" s="98"/>
      <c r="G110" s="98"/>
    </row>
    <row r="111" spans="2:2">
      <c r="B111" s="201"/>
    </row>
    <row r="112" ht="15" spans="1:2">
      <c r="A112" s="202" t="s">
        <v>469</v>
      </c>
      <c r="B112" s="201"/>
    </row>
    <row r="113" ht="15" customHeight="1" spans="2:2">
      <c r="B113" s="201"/>
    </row>
    <row r="114" ht="15" customHeight="1" spans="1:7">
      <c r="A114" s="101" t="s">
        <v>5</v>
      </c>
      <c r="B114" s="179" t="s">
        <v>6</v>
      </c>
      <c r="C114" s="102" t="s">
        <v>7</v>
      </c>
      <c r="D114" s="139" t="s">
        <v>8</v>
      </c>
      <c r="E114" s="223"/>
      <c r="F114" s="140"/>
      <c r="G114" s="102" t="s">
        <v>9</v>
      </c>
    </row>
    <row r="115" ht="15" customHeight="1" spans="1:8">
      <c r="A115" s="105"/>
      <c r="B115" s="203"/>
      <c r="C115" s="106"/>
      <c r="D115" s="204" t="s">
        <v>10</v>
      </c>
      <c r="E115" s="204" t="s">
        <v>11</v>
      </c>
      <c r="F115" s="204" t="s">
        <v>12</v>
      </c>
      <c r="G115" s="106"/>
      <c r="H115" s="224"/>
    </row>
    <row r="116" ht="15" customHeight="1" spans="1:7">
      <c r="A116" s="105"/>
      <c r="B116" s="182"/>
      <c r="C116" s="105">
        <v>2020</v>
      </c>
      <c r="D116" s="205" t="s">
        <v>13</v>
      </c>
      <c r="E116" s="205" t="s">
        <v>14</v>
      </c>
      <c r="F116" s="205"/>
      <c r="G116" s="106">
        <v>2022</v>
      </c>
    </row>
    <row r="117" ht="9" customHeight="1" spans="1:7">
      <c r="A117" s="206"/>
      <c r="B117" s="207"/>
      <c r="C117" s="206"/>
      <c r="D117" s="206"/>
      <c r="E117" s="206"/>
      <c r="F117" s="206"/>
      <c r="G117" s="237"/>
    </row>
    <row r="118" ht="15" customHeight="1" spans="1:7">
      <c r="A118" s="114" t="s">
        <v>490</v>
      </c>
      <c r="B118" s="214" t="s">
        <v>113</v>
      </c>
      <c r="C118" s="112"/>
      <c r="D118" s="112"/>
      <c r="E118" s="112"/>
      <c r="F118" s="112"/>
      <c r="G118" s="112"/>
    </row>
    <row r="119" ht="15" customHeight="1" spans="1:7">
      <c r="A119" s="114" t="s">
        <v>491</v>
      </c>
      <c r="B119" s="214"/>
      <c r="C119" s="112">
        <v>0</v>
      </c>
      <c r="D119" s="112">
        <v>0</v>
      </c>
      <c r="E119" s="112">
        <v>0</v>
      </c>
      <c r="F119" s="112">
        <v>0</v>
      </c>
      <c r="G119" s="112">
        <v>50000</v>
      </c>
    </row>
    <row r="120" ht="15" customHeight="1" spans="1:7">
      <c r="A120" s="114" t="s">
        <v>399</v>
      </c>
      <c r="B120" s="214" t="s">
        <v>115</v>
      </c>
      <c r="C120" s="112">
        <v>22750.56</v>
      </c>
      <c r="D120" s="112">
        <v>0</v>
      </c>
      <c r="E120" s="112">
        <f>F120-D120</f>
        <v>52000</v>
      </c>
      <c r="F120" s="112">
        <v>52000</v>
      </c>
      <c r="G120" s="112">
        <v>52000</v>
      </c>
    </row>
    <row r="121" ht="15" customHeight="1" spans="1:7">
      <c r="A121" s="114" t="s">
        <v>492</v>
      </c>
      <c r="B121" s="214"/>
      <c r="C121" s="112"/>
      <c r="D121" s="112"/>
      <c r="E121" s="112"/>
      <c r="F121" s="112"/>
      <c r="G121" s="112"/>
    </row>
    <row r="122" ht="15" customHeight="1" spans="1:7">
      <c r="A122" s="114" t="s">
        <v>493</v>
      </c>
      <c r="B122" s="214"/>
      <c r="C122" s="112"/>
      <c r="D122" s="112"/>
      <c r="E122" s="112"/>
      <c r="F122" s="112"/>
      <c r="G122" s="112"/>
    </row>
    <row r="123" ht="15" customHeight="1" spans="1:7">
      <c r="A123" s="114" t="s">
        <v>494</v>
      </c>
      <c r="B123" s="214" t="s">
        <v>304</v>
      </c>
      <c r="C123" s="112">
        <v>102400</v>
      </c>
      <c r="D123" s="112">
        <v>92405</v>
      </c>
      <c r="E123" s="112">
        <f t="shared" ref="E123:E131" si="5">F123-D123</f>
        <v>429595</v>
      </c>
      <c r="F123" s="112">
        <v>522000</v>
      </c>
      <c r="G123" s="112">
        <v>522000</v>
      </c>
    </row>
    <row r="124" ht="15" customHeight="1" spans="1:7">
      <c r="A124" s="114" t="s">
        <v>256</v>
      </c>
      <c r="B124" s="214" t="s">
        <v>99</v>
      </c>
      <c r="C124" s="112"/>
      <c r="D124" s="112"/>
      <c r="E124" s="112"/>
      <c r="F124" s="112"/>
      <c r="G124" s="112"/>
    </row>
    <row r="125" ht="15" customHeight="1" spans="1:7">
      <c r="A125" s="114" t="s">
        <v>470</v>
      </c>
      <c r="B125" s="214"/>
      <c r="C125" s="112">
        <v>149890.06</v>
      </c>
      <c r="D125" s="112">
        <v>69324.16</v>
      </c>
      <c r="E125" s="112">
        <f t="shared" si="5"/>
        <v>242365.84</v>
      </c>
      <c r="F125" s="112">
        <v>311690</v>
      </c>
      <c r="G125" s="112">
        <v>200000</v>
      </c>
    </row>
    <row r="126" ht="15" customHeight="1" spans="1:7">
      <c r="A126" s="114" t="s">
        <v>471</v>
      </c>
      <c r="B126" s="214"/>
      <c r="C126" s="112">
        <v>24729.3</v>
      </c>
      <c r="D126" s="112">
        <v>9705.02</v>
      </c>
      <c r="E126" s="112">
        <f t="shared" si="5"/>
        <v>21294.98</v>
      </c>
      <c r="F126" s="112">
        <v>31000</v>
      </c>
      <c r="G126" s="112">
        <v>31000</v>
      </c>
    </row>
    <row r="127" ht="15" customHeight="1" spans="1:7">
      <c r="A127" s="114" t="s">
        <v>472</v>
      </c>
      <c r="B127" s="214"/>
      <c r="C127" s="112">
        <v>0</v>
      </c>
      <c r="D127" s="112">
        <v>0</v>
      </c>
      <c r="E127" s="112">
        <v>0</v>
      </c>
      <c r="F127" s="112">
        <v>0</v>
      </c>
      <c r="G127" s="112">
        <v>50000</v>
      </c>
    </row>
    <row r="128" ht="15" customHeight="1" spans="1:7">
      <c r="A128" s="114" t="s">
        <v>473</v>
      </c>
      <c r="B128" s="214"/>
      <c r="C128" s="112">
        <v>0</v>
      </c>
      <c r="D128" s="112">
        <v>0</v>
      </c>
      <c r="E128" s="112">
        <v>0</v>
      </c>
      <c r="F128" s="112">
        <v>0</v>
      </c>
      <c r="G128" s="112">
        <v>50000</v>
      </c>
    </row>
    <row r="129" ht="15" customHeight="1" spans="1:7">
      <c r="A129" s="114" t="s">
        <v>495</v>
      </c>
      <c r="B129" s="214" t="s">
        <v>99</v>
      </c>
      <c r="C129" s="112">
        <v>0</v>
      </c>
      <c r="D129" s="112">
        <v>0</v>
      </c>
      <c r="E129" s="112">
        <f t="shared" si="5"/>
        <v>104000</v>
      </c>
      <c r="F129" s="112">
        <v>104000</v>
      </c>
      <c r="G129" s="112">
        <v>104000</v>
      </c>
    </row>
    <row r="130" ht="15" customHeight="1" spans="1:7">
      <c r="A130" s="114" t="s">
        <v>496</v>
      </c>
      <c r="B130" s="214" t="s">
        <v>99</v>
      </c>
      <c r="C130" s="112">
        <v>287378.64</v>
      </c>
      <c r="D130" s="112">
        <v>273441</v>
      </c>
      <c r="E130" s="112">
        <f t="shared" si="5"/>
        <v>91559</v>
      </c>
      <c r="F130" s="112">
        <v>365000</v>
      </c>
      <c r="G130" s="112">
        <v>365000</v>
      </c>
    </row>
    <row r="131" ht="18" customHeight="1" spans="1:7">
      <c r="A131" s="114" t="s">
        <v>497</v>
      </c>
      <c r="B131" s="214" t="s">
        <v>99</v>
      </c>
      <c r="C131" s="112">
        <v>1598290</v>
      </c>
      <c r="D131" s="112">
        <v>602800</v>
      </c>
      <c r="E131" s="112">
        <f t="shared" si="5"/>
        <v>1555200</v>
      </c>
      <c r="F131" s="112">
        <v>2158000</v>
      </c>
      <c r="G131" s="112">
        <v>2080000</v>
      </c>
    </row>
    <row r="132" ht="15" customHeight="1" spans="1:7">
      <c r="A132" s="114" t="s">
        <v>498</v>
      </c>
      <c r="B132" s="210"/>
      <c r="C132" s="112"/>
      <c r="D132" s="112"/>
      <c r="E132" s="112"/>
      <c r="F132" s="112"/>
      <c r="G132" s="112"/>
    </row>
    <row r="133" ht="15" customHeight="1" spans="1:7">
      <c r="A133" s="114" t="s">
        <v>499</v>
      </c>
      <c r="B133" s="214" t="s">
        <v>99</v>
      </c>
      <c r="C133" s="112">
        <v>1643724</v>
      </c>
      <c r="D133" s="112">
        <v>0</v>
      </c>
      <c r="E133" s="112">
        <f>F133-D133</f>
        <v>1568000</v>
      </c>
      <c r="F133" s="112">
        <v>1568000</v>
      </c>
      <c r="G133" s="112">
        <v>1568000</v>
      </c>
    </row>
    <row r="134" ht="15" customHeight="1" spans="1:7">
      <c r="A134" s="114" t="s">
        <v>500</v>
      </c>
      <c r="B134" s="214" t="s">
        <v>99</v>
      </c>
      <c r="C134" s="112">
        <v>6255000</v>
      </c>
      <c r="D134" s="112">
        <v>1764000</v>
      </c>
      <c r="E134" s="112">
        <f t="shared" ref="E134:E139" si="6">F134-D134</f>
        <v>5256000</v>
      </c>
      <c r="F134" s="112">
        <v>7020000</v>
      </c>
      <c r="G134" s="112">
        <v>7020000</v>
      </c>
    </row>
    <row r="135" ht="15" customHeight="1" spans="1:7">
      <c r="A135" s="114" t="s">
        <v>501</v>
      </c>
      <c r="B135" s="214" t="s">
        <v>99</v>
      </c>
      <c r="C135" s="112">
        <v>247495</v>
      </c>
      <c r="D135" s="112">
        <v>0</v>
      </c>
      <c r="E135" s="112">
        <f t="shared" si="6"/>
        <v>413000</v>
      </c>
      <c r="F135" s="112">
        <v>413000</v>
      </c>
      <c r="G135" s="112">
        <v>313000</v>
      </c>
    </row>
    <row r="136" ht="15" customHeight="1" spans="1:7">
      <c r="A136" s="114" t="s">
        <v>502</v>
      </c>
      <c r="B136" s="214" t="s">
        <v>99</v>
      </c>
      <c r="C136" s="112">
        <v>0</v>
      </c>
      <c r="D136" s="112">
        <v>0</v>
      </c>
      <c r="E136" s="112">
        <f t="shared" si="6"/>
        <v>43500</v>
      </c>
      <c r="F136" s="112">
        <v>43500</v>
      </c>
      <c r="G136" s="112">
        <v>1890000</v>
      </c>
    </row>
    <row r="137" ht="15" customHeight="1" spans="1:7">
      <c r="A137" s="114" t="s">
        <v>503</v>
      </c>
      <c r="B137" s="214" t="s">
        <v>99</v>
      </c>
      <c r="C137" s="112">
        <v>0</v>
      </c>
      <c r="D137" s="112">
        <v>0</v>
      </c>
      <c r="E137" s="112">
        <f t="shared" si="6"/>
        <v>86310</v>
      </c>
      <c r="F137" s="112">
        <v>86310</v>
      </c>
      <c r="G137" s="112">
        <v>0</v>
      </c>
    </row>
    <row r="138" ht="15" customHeight="1" spans="1:7">
      <c r="A138" s="114" t="s">
        <v>504</v>
      </c>
      <c r="B138" s="214"/>
      <c r="C138" s="112"/>
      <c r="D138" s="112"/>
      <c r="E138" s="112"/>
      <c r="F138" s="112"/>
      <c r="G138" s="112"/>
    </row>
    <row r="139" ht="15" customHeight="1" spans="1:7">
      <c r="A139" s="114" t="s">
        <v>505</v>
      </c>
      <c r="B139" s="214" t="s">
        <v>99</v>
      </c>
      <c r="C139" s="112">
        <v>0</v>
      </c>
      <c r="D139" s="112">
        <v>0</v>
      </c>
      <c r="E139" s="112">
        <f t="shared" si="6"/>
        <v>3963058</v>
      </c>
      <c r="F139" s="112">
        <v>3963058</v>
      </c>
      <c r="G139" s="112">
        <v>0</v>
      </c>
    </row>
    <row r="140" ht="12.75" customHeight="1" spans="1:7">
      <c r="A140" s="125"/>
      <c r="B140" s="125"/>
      <c r="C140" s="125"/>
      <c r="D140" s="125"/>
      <c r="E140" s="125"/>
      <c r="F140" s="125"/>
      <c r="G140" s="287"/>
    </row>
    <row r="141" ht="16.5" customHeight="1" spans="1:7">
      <c r="A141" s="179" t="s">
        <v>262</v>
      </c>
      <c r="B141" s="217"/>
      <c r="C141" s="148">
        <f>SUM(C117:C140,C69:C99)</f>
        <v>16975368.86</v>
      </c>
      <c r="D141" s="148">
        <f>SUM(D117:D140,D69:D99)</f>
        <v>4060194.18</v>
      </c>
      <c r="E141" s="148">
        <f>SUM(E117:E140,E69:E99)</f>
        <v>21661363.82</v>
      </c>
      <c r="F141" s="148">
        <f>SUM(F117:F140,F69:F99)</f>
        <v>25721558</v>
      </c>
      <c r="G141" s="148">
        <f>SUM(G117:G140,G69:G99)</f>
        <v>25133000</v>
      </c>
    </row>
    <row r="142" ht="16.5" customHeight="1" spans="1:7">
      <c r="A142" s="182" t="s">
        <v>183</v>
      </c>
      <c r="B142" s="218"/>
      <c r="C142" s="151"/>
      <c r="D142" s="151"/>
      <c r="E142" s="151"/>
      <c r="F142" s="151"/>
      <c r="G142" s="151"/>
    </row>
    <row r="143" ht="16.5" customHeight="1" spans="1:7">
      <c r="A143" s="184" t="s">
        <v>238</v>
      </c>
      <c r="B143" s="217"/>
      <c r="C143" s="220">
        <f>C49+C141</f>
        <v>142860771.78</v>
      </c>
      <c r="D143" s="220">
        <f>D49+D141</f>
        <v>65302765.36</v>
      </c>
      <c r="E143" s="220">
        <f>E49+E141</f>
        <v>110548087.64</v>
      </c>
      <c r="F143" s="220">
        <f>F49+F141</f>
        <v>175850853</v>
      </c>
      <c r="G143" s="220">
        <f>G49+G141</f>
        <v>188974397</v>
      </c>
    </row>
    <row r="144" ht="16.5" customHeight="1" spans="1:7">
      <c r="A144" s="186"/>
      <c r="B144" s="218"/>
      <c r="C144" s="221"/>
      <c r="D144" s="221"/>
      <c r="E144" s="221"/>
      <c r="F144" s="221"/>
      <c r="G144" s="221"/>
    </row>
    <row r="145" spans="1:7">
      <c r="A145" s="270" t="s">
        <v>488</v>
      </c>
      <c r="B145" s="270"/>
      <c r="C145" s="270"/>
      <c r="D145" s="270"/>
      <c r="E145" s="270"/>
      <c r="F145" s="270"/>
      <c r="G145" s="270"/>
    </row>
    <row r="146" ht="16.5" customHeight="1"/>
    <row r="147" spans="1:5">
      <c r="A147" s="93" t="s">
        <v>239</v>
      </c>
      <c r="B147" s="93" t="s">
        <v>240</v>
      </c>
      <c r="E147" s="93" t="s">
        <v>370</v>
      </c>
    </row>
    <row r="148" ht="16.5" customHeight="1"/>
    <row r="149" ht="16.5" customHeight="1"/>
    <row r="150" ht="15" customHeight="1" spans="1:7">
      <c r="A150" s="286" t="s">
        <v>506</v>
      </c>
      <c r="B150" s="199" t="s">
        <v>243</v>
      </c>
      <c r="C150" s="199"/>
      <c r="D150" s="199"/>
      <c r="E150" s="199" t="s">
        <v>244</v>
      </c>
      <c r="F150" s="199"/>
      <c r="G150" s="199"/>
    </row>
    <row r="151" ht="15" customHeight="1" spans="1:7">
      <c r="A151" s="200" t="s">
        <v>507</v>
      </c>
      <c r="B151" s="200" t="s">
        <v>265</v>
      </c>
      <c r="C151" s="200"/>
      <c r="D151" s="200"/>
      <c r="E151" s="200" t="s">
        <v>247</v>
      </c>
      <c r="F151" s="200"/>
      <c r="G151" s="200"/>
    </row>
    <row r="152" spans="1:4">
      <c r="A152" s="200" t="s">
        <v>508</v>
      </c>
      <c r="B152" s="200"/>
      <c r="C152" s="200"/>
      <c r="D152" s="200"/>
    </row>
    <row r="154" ht="5.25" customHeight="1"/>
    <row r="155" ht="13.5" customHeight="1" spans="1:7">
      <c r="A155" s="137"/>
      <c r="B155" s="137"/>
      <c r="C155" s="137"/>
      <c r="D155" s="137"/>
      <c r="E155" s="137"/>
      <c r="F155" s="137"/>
      <c r="G155" s="137"/>
    </row>
    <row r="156" ht="13.5" customHeight="1" spans="1:7">
      <c r="A156" s="137"/>
      <c r="B156" s="137"/>
      <c r="C156" s="137"/>
      <c r="D156" s="137"/>
      <c r="E156" s="137"/>
      <c r="F156" s="137"/>
      <c r="G156" s="137"/>
    </row>
  </sheetData>
  <sheetProtection password="D60D" sheet="1" objects="1"/>
  <mergeCells count="52">
    <mergeCell ref="A5:G5"/>
    <mergeCell ref="A6:G6"/>
    <mergeCell ref="D10:F10"/>
    <mergeCell ref="A57:G57"/>
    <mergeCell ref="A58:G58"/>
    <mergeCell ref="D62:F62"/>
    <mergeCell ref="A100:G100"/>
    <mergeCell ref="A109:G109"/>
    <mergeCell ref="A110:G110"/>
    <mergeCell ref="D114:F114"/>
    <mergeCell ref="A145:G145"/>
    <mergeCell ref="B150:D150"/>
    <mergeCell ref="E150:G150"/>
    <mergeCell ref="B151:D151"/>
    <mergeCell ref="E151:G151"/>
    <mergeCell ref="B152:D152"/>
    <mergeCell ref="A10:A12"/>
    <mergeCell ref="A49:A50"/>
    <mergeCell ref="A62:A64"/>
    <mergeCell ref="A114:A116"/>
    <mergeCell ref="A141:A142"/>
    <mergeCell ref="A143:A144"/>
    <mergeCell ref="B10:B12"/>
    <mergeCell ref="B62:B64"/>
    <mergeCell ref="B114:B116"/>
    <mergeCell ref="C10:C11"/>
    <mergeCell ref="C49:C50"/>
    <mergeCell ref="C62:C63"/>
    <mergeCell ref="C114:C115"/>
    <mergeCell ref="C141:C142"/>
    <mergeCell ref="C143:C144"/>
    <mergeCell ref="D49:D50"/>
    <mergeCell ref="D141:D142"/>
    <mergeCell ref="D143:D144"/>
    <mergeCell ref="E49:E50"/>
    <mergeCell ref="E141:E142"/>
    <mergeCell ref="E143:E144"/>
    <mergeCell ref="F11:F12"/>
    <mergeCell ref="F49:F50"/>
    <mergeCell ref="F63:F64"/>
    <mergeCell ref="F115:F116"/>
    <mergeCell ref="F141:F142"/>
    <mergeCell ref="F143:F144"/>
    <mergeCell ref="G10:G11"/>
    <mergeCell ref="G49:G50"/>
    <mergeCell ref="G62:G63"/>
    <mergeCell ref="G114:G115"/>
    <mergeCell ref="G141:G142"/>
    <mergeCell ref="G143:G144"/>
    <mergeCell ref="A51:G52"/>
    <mergeCell ref="A103:G104"/>
    <mergeCell ref="A155:G156"/>
  </mergeCells>
  <pageMargins left="0.432638888888889" right="0.156944444444444" top="0.590277777777778" bottom="0.196527777777778" header="0.472222222222222" footer="0.156944444444444"/>
  <pageSetup paperSize="1" orientation="portrait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H107"/>
  <sheetViews>
    <sheetView view="pageBreakPreview" zoomScale="85" zoomScaleNormal="100" zoomScaleSheetLayoutView="85" topLeftCell="A79" workbookViewId="0">
      <selection activeCell="L108" sqref="L108"/>
    </sheetView>
  </sheetViews>
  <sheetFormatPr defaultColWidth="9" defaultRowHeight="12" outlineLevelCol="7"/>
  <cols>
    <col min="1" max="1" width="34.2890625" style="93" customWidth="1"/>
    <col min="2" max="2" width="7.2890625" style="93" customWidth="1"/>
    <col min="3" max="3" width="11.4296875" style="93" customWidth="1"/>
    <col min="4" max="6" width="11" style="93" customWidth="1"/>
    <col min="7" max="7" width="12.5703125" style="93" customWidth="1"/>
    <col min="8" max="16384" width="9.140625" style="93"/>
  </cols>
  <sheetData>
    <row r="1" spans="1:1">
      <c r="A1" s="93" t="s">
        <v>0</v>
      </c>
    </row>
    <row r="2" spans="1:1">
      <c r="A2" s="93" t="s">
        <v>248</v>
      </c>
    </row>
    <row r="3" ht="15" customHeight="1" spans="1:2">
      <c r="A3" s="95"/>
      <c r="B3" s="201"/>
    </row>
    <row r="4" ht="15" customHeight="1" spans="2:2">
      <c r="B4" s="201"/>
    </row>
    <row r="5" ht="15" customHeight="1" spans="1:7">
      <c r="A5" s="97" t="s">
        <v>2</v>
      </c>
      <c r="B5" s="97"/>
      <c r="C5" s="97"/>
      <c r="D5" s="97"/>
      <c r="E5" s="97"/>
      <c r="F5" s="97"/>
      <c r="G5" s="97"/>
    </row>
    <row r="6" ht="15" customHeight="1" spans="1:7">
      <c r="A6" s="98" t="s">
        <v>3</v>
      </c>
      <c r="B6" s="98"/>
      <c r="C6" s="98"/>
      <c r="D6" s="98"/>
      <c r="E6" s="98"/>
      <c r="F6" s="98"/>
      <c r="G6" s="98"/>
    </row>
    <row r="7" spans="2:2">
      <c r="B7" s="201"/>
    </row>
    <row r="8" ht="14" spans="1:2">
      <c r="A8" s="202" t="s">
        <v>509</v>
      </c>
      <c r="B8" s="201"/>
    </row>
    <row r="9" ht="15" customHeight="1" spans="2:2">
      <c r="B9" s="201"/>
    </row>
    <row r="10" ht="15" customHeight="1" spans="1:7">
      <c r="A10" s="101" t="s">
        <v>5</v>
      </c>
      <c r="B10" s="179" t="s">
        <v>6</v>
      </c>
      <c r="C10" s="102" t="s">
        <v>7</v>
      </c>
      <c r="D10" s="139" t="s">
        <v>8</v>
      </c>
      <c r="E10" s="223"/>
      <c r="F10" s="140"/>
      <c r="G10" s="102" t="s">
        <v>9</v>
      </c>
    </row>
    <row r="11" ht="15" customHeight="1" spans="1:8">
      <c r="A11" s="105"/>
      <c r="B11" s="203"/>
      <c r="C11" s="106"/>
      <c r="D11" s="204" t="s">
        <v>10</v>
      </c>
      <c r="E11" s="204" t="s">
        <v>11</v>
      </c>
      <c r="F11" s="204" t="s">
        <v>12</v>
      </c>
      <c r="G11" s="106"/>
      <c r="H11" s="224"/>
    </row>
    <row r="12" ht="15" customHeight="1" spans="1:7">
      <c r="A12" s="105"/>
      <c r="B12" s="182"/>
      <c r="C12" s="105">
        <v>2020</v>
      </c>
      <c r="D12" s="205" t="s">
        <v>13</v>
      </c>
      <c r="E12" s="205" t="s">
        <v>14</v>
      </c>
      <c r="F12" s="205"/>
      <c r="G12" s="106">
        <v>2022</v>
      </c>
    </row>
    <row r="13" ht="9" customHeight="1" spans="1:7">
      <c r="A13" s="206"/>
      <c r="B13" s="207"/>
      <c r="C13" s="206"/>
      <c r="D13" s="206"/>
      <c r="E13" s="206"/>
      <c r="F13" s="206"/>
      <c r="G13" s="237"/>
    </row>
    <row r="14" ht="15" customHeight="1" spans="1:7">
      <c r="A14" s="113" t="s">
        <v>15</v>
      </c>
      <c r="B14" s="210" t="s">
        <v>16</v>
      </c>
      <c r="C14" s="212"/>
      <c r="D14" s="212"/>
      <c r="E14" s="212"/>
      <c r="F14" s="212"/>
      <c r="G14" s="212"/>
    </row>
    <row r="15" s="169" customFormat="1" ht="6.75" customHeight="1" spans="1:7">
      <c r="A15" s="212"/>
      <c r="B15" s="210"/>
      <c r="C15" s="114"/>
      <c r="D15" s="114"/>
      <c r="E15" s="114"/>
      <c r="F15" s="114"/>
      <c r="G15" s="114"/>
    </row>
    <row r="16" s="169" customFormat="1" ht="15" customHeight="1" spans="1:7">
      <c r="A16" s="114" t="s">
        <v>17</v>
      </c>
      <c r="B16" s="214" t="s">
        <v>18</v>
      </c>
      <c r="C16" s="112">
        <v>6662506.85</v>
      </c>
      <c r="D16" s="112">
        <v>3139916.48</v>
      </c>
      <c r="E16" s="112">
        <f>+F16-D16</f>
        <v>4058793.02</v>
      </c>
      <c r="F16" s="112">
        <v>7198709.5</v>
      </c>
      <c r="G16" s="112">
        <v>7448652</v>
      </c>
    </row>
    <row r="17" s="169" customFormat="1" ht="15" customHeight="1" spans="1:7">
      <c r="A17" s="114" t="s">
        <v>19</v>
      </c>
      <c r="B17" s="214" t="s">
        <v>20</v>
      </c>
      <c r="C17" s="112">
        <v>559997.85</v>
      </c>
      <c r="D17" s="112">
        <v>269290.32</v>
      </c>
      <c r="E17" s="112">
        <f t="shared" ref="E17:E33" si="0">+F17-D17</f>
        <v>315709.68</v>
      </c>
      <c r="F17" s="112">
        <v>585000</v>
      </c>
      <c r="G17" s="112">
        <v>600000</v>
      </c>
    </row>
    <row r="18" s="169" customFormat="1" ht="15" customHeight="1" spans="1:7">
      <c r="A18" s="114" t="s">
        <v>21</v>
      </c>
      <c r="B18" s="214" t="s">
        <v>22</v>
      </c>
      <c r="C18" s="112">
        <v>14875</v>
      </c>
      <c r="D18" s="112">
        <v>51000</v>
      </c>
      <c r="E18" s="112">
        <f t="shared" si="0"/>
        <v>51000</v>
      </c>
      <c r="F18" s="112">
        <v>102000</v>
      </c>
      <c r="G18" s="112">
        <v>102000</v>
      </c>
    </row>
    <row r="19" s="169" customFormat="1" ht="15" customHeight="1" spans="1:7">
      <c r="A19" s="114" t="s">
        <v>23</v>
      </c>
      <c r="B19" s="214" t="s">
        <v>24</v>
      </c>
      <c r="C19" s="112">
        <v>14875</v>
      </c>
      <c r="D19" s="112">
        <v>51000</v>
      </c>
      <c r="E19" s="112">
        <f t="shared" si="0"/>
        <v>51000</v>
      </c>
      <c r="F19" s="112">
        <v>102000</v>
      </c>
      <c r="G19" s="112">
        <v>102000</v>
      </c>
    </row>
    <row r="20" s="169" customFormat="1" ht="15" customHeight="1" spans="1:7">
      <c r="A20" s="114" t="s">
        <v>25</v>
      </c>
      <c r="B20" s="214" t="s">
        <v>26</v>
      </c>
      <c r="C20" s="112">
        <v>150000</v>
      </c>
      <c r="D20" s="112">
        <v>132000</v>
      </c>
      <c r="E20" s="112">
        <f t="shared" si="0"/>
        <v>18000</v>
      </c>
      <c r="F20" s="112">
        <v>150000</v>
      </c>
      <c r="G20" s="112">
        <v>150000</v>
      </c>
    </row>
    <row r="21" s="169" customFormat="1" ht="15" customHeight="1" spans="1:7">
      <c r="A21" s="114" t="s">
        <v>27</v>
      </c>
      <c r="B21" s="214" t="s">
        <v>28</v>
      </c>
      <c r="C21" s="112"/>
      <c r="D21" s="112"/>
      <c r="E21" s="112"/>
      <c r="F21" s="112"/>
      <c r="G21" s="112"/>
    </row>
    <row r="22" s="169" customFormat="1" ht="15" customHeight="1" spans="1:7">
      <c r="A22" s="114" t="s">
        <v>29</v>
      </c>
      <c r="B22" s="214"/>
      <c r="C22" s="112">
        <v>10000</v>
      </c>
      <c r="D22" s="112">
        <v>5000</v>
      </c>
      <c r="E22" s="112">
        <f t="shared" si="0"/>
        <v>10000</v>
      </c>
      <c r="F22" s="112">
        <v>15000</v>
      </c>
      <c r="G22" s="112">
        <v>20000</v>
      </c>
    </row>
    <row r="23" s="169" customFormat="1" ht="15" customHeight="1" spans="1:7">
      <c r="A23" s="114" t="s">
        <v>30</v>
      </c>
      <c r="B23" s="214"/>
      <c r="C23" s="112"/>
      <c r="D23" s="112">
        <v>0</v>
      </c>
      <c r="E23" s="112">
        <f t="shared" si="0"/>
        <v>0</v>
      </c>
      <c r="F23" s="112">
        <v>0</v>
      </c>
      <c r="G23" s="112">
        <v>33751</v>
      </c>
    </row>
    <row r="24" s="169" customFormat="1" ht="15" customHeight="1" spans="1:7">
      <c r="A24" s="114" t="s">
        <v>33</v>
      </c>
      <c r="B24" s="214" t="s">
        <v>34</v>
      </c>
      <c r="C24" s="112">
        <v>598748.9</v>
      </c>
      <c r="D24" s="112">
        <v>0</v>
      </c>
      <c r="E24" s="112">
        <f t="shared" si="0"/>
        <v>620924</v>
      </c>
      <c r="F24" s="112">
        <v>620924</v>
      </c>
      <c r="G24" s="112">
        <v>620721</v>
      </c>
    </row>
    <row r="25" s="169" customFormat="1" ht="15" customHeight="1" spans="1:7">
      <c r="A25" s="114" t="s">
        <v>35</v>
      </c>
      <c r="B25" s="214" t="s">
        <v>36</v>
      </c>
      <c r="C25" s="112">
        <v>119500</v>
      </c>
      <c r="D25" s="112">
        <v>0</v>
      </c>
      <c r="E25" s="112">
        <f t="shared" si="0"/>
        <v>125000</v>
      </c>
      <c r="F25" s="112">
        <v>125000</v>
      </c>
      <c r="G25" s="112">
        <v>125000</v>
      </c>
    </row>
    <row r="26" s="169" customFormat="1" ht="15" customHeight="1" spans="1:7">
      <c r="A26" s="114" t="s">
        <v>37</v>
      </c>
      <c r="B26" s="214" t="s">
        <v>38</v>
      </c>
      <c r="C26" s="112"/>
      <c r="D26" s="112"/>
      <c r="E26" s="112"/>
      <c r="F26" s="112"/>
      <c r="G26" s="112"/>
    </row>
    <row r="27" s="169" customFormat="1" ht="15" customHeight="1" spans="1:7">
      <c r="A27" s="114" t="s">
        <v>39</v>
      </c>
      <c r="B27" s="214"/>
      <c r="C27" s="112">
        <v>581892</v>
      </c>
      <c r="D27" s="112">
        <v>535626</v>
      </c>
      <c r="E27" s="112">
        <f t="shared" si="0"/>
        <v>42732</v>
      </c>
      <c r="F27" s="112">
        <v>578358</v>
      </c>
      <c r="G27" s="112">
        <v>620721</v>
      </c>
    </row>
    <row r="28" s="169" customFormat="1" ht="15" customHeight="1" spans="1:7">
      <c r="A28" s="114" t="s">
        <v>40</v>
      </c>
      <c r="B28" s="214"/>
      <c r="C28" s="142" t="s">
        <v>41</v>
      </c>
      <c r="D28" s="112">
        <v>0</v>
      </c>
      <c r="E28" s="112">
        <v>0</v>
      </c>
      <c r="F28" s="112">
        <v>0</v>
      </c>
      <c r="G28" s="112">
        <v>125000</v>
      </c>
    </row>
    <row r="29" s="169" customFormat="1" ht="15" customHeight="1" spans="1:7">
      <c r="A29" s="114" t="s">
        <v>42</v>
      </c>
      <c r="B29" s="214" t="s">
        <v>43</v>
      </c>
      <c r="C29" s="112">
        <v>799500.82</v>
      </c>
      <c r="D29" s="112">
        <v>376789.98</v>
      </c>
      <c r="E29" s="112">
        <f t="shared" si="0"/>
        <v>487057.08</v>
      </c>
      <c r="F29" s="112">
        <v>863847.06</v>
      </c>
      <c r="G29" s="112">
        <v>893839</v>
      </c>
    </row>
    <row r="30" s="169" customFormat="1" ht="15" customHeight="1" spans="1:7">
      <c r="A30" s="114" t="s">
        <v>44</v>
      </c>
      <c r="B30" s="214" t="s">
        <v>45</v>
      </c>
      <c r="C30" s="112">
        <v>28532.39</v>
      </c>
      <c r="D30" s="112">
        <v>13500</v>
      </c>
      <c r="E30" s="112">
        <f t="shared" si="0"/>
        <v>15800</v>
      </c>
      <c r="F30" s="112">
        <v>29300</v>
      </c>
      <c r="G30" s="112">
        <v>30000</v>
      </c>
    </row>
    <row r="31" s="169" customFormat="1" ht="15" customHeight="1" spans="1:7">
      <c r="A31" s="114" t="s">
        <v>46</v>
      </c>
      <c r="B31" s="214" t="s">
        <v>47</v>
      </c>
      <c r="C31" s="112">
        <v>90652.03</v>
      </c>
      <c r="D31" s="112">
        <v>44305.98</v>
      </c>
      <c r="E31" s="112">
        <f t="shared" si="0"/>
        <v>73553.2</v>
      </c>
      <c r="F31" s="112">
        <v>117859.18</v>
      </c>
      <c r="G31" s="112">
        <v>105744</v>
      </c>
    </row>
    <row r="32" s="169" customFormat="1" ht="15" customHeight="1" spans="1:7">
      <c r="A32" s="114" t="s">
        <v>48</v>
      </c>
      <c r="B32" s="214" t="s">
        <v>49</v>
      </c>
      <c r="C32" s="112">
        <v>28100</v>
      </c>
      <c r="D32" s="112">
        <v>13500</v>
      </c>
      <c r="E32" s="112">
        <f t="shared" si="0"/>
        <v>15800</v>
      </c>
      <c r="F32" s="112">
        <v>29300</v>
      </c>
      <c r="G32" s="112">
        <v>30000</v>
      </c>
    </row>
    <row r="33" s="169" customFormat="1" ht="15" customHeight="1" spans="1:7">
      <c r="A33" s="114" t="s">
        <v>50</v>
      </c>
      <c r="B33" s="214" t="s">
        <v>51</v>
      </c>
      <c r="C33" s="112">
        <v>442007.36</v>
      </c>
      <c r="D33" s="112">
        <v>0</v>
      </c>
      <c r="E33" s="112">
        <f t="shared" si="0"/>
        <v>0</v>
      </c>
      <c r="F33" s="112">
        <v>0</v>
      </c>
      <c r="G33" s="112">
        <v>0</v>
      </c>
    </row>
    <row r="34" s="169" customFormat="1" ht="15" customHeight="1" spans="1:7">
      <c r="A34" s="114" t="s">
        <v>52</v>
      </c>
      <c r="B34" s="214"/>
      <c r="C34" s="112"/>
      <c r="D34" s="112"/>
      <c r="E34" s="112"/>
      <c r="F34" s="112"/>
      <c r="G34" s="112"/>
    </row>
    <row r="35" s="169" customFormat="1" ht="15" customHeight="1" spans="1:7">
      <c r="A35" s="114" t="s">
        <v>250</v>
      </c>
      <c r="B35" s="214"/>
      <c r="C35" s="112"/>
      <c r="D35" s="112"/>
      <c r="E35" s="112"/>
      <c r="F35" s="112"/>
      <c r="G35" s="112"/>
    </row>
    <row r="36" s="169" customFormat="1" ht="15" customHeight="1" spans="1:7">
      <c r="A36" s="114" t="s">
        <v>54</v>
      </c>
      <c r="B36" s="214"/>
      <c r="C36" s="112"/>
      <c r="D36" s="112"/>
      <c r="E36" s="112"/>
      <c r="F36" s="112"/>
      <c r="G36" s="112"/>
    </row>
    <row r="37" s="169" customFormat="1" ht="15" customHeight="1" spans="1:7">
      <c r="A37" s="114" t="s">
        <v>55</v>
      </c>
      <c r="B37" s="214" t="s">
        <v>18</v>
      </c>
      <c r="C37" s="112">
        <v>0</v>
      </c>
      <c r="D37" s="112">
        <v>0</v>
      </c>
      <c r="E37" s="112">
        <f t="shared" ref="E37:E40" si="1">+F37-D37</f>
        <v>0</v>
      </c>
      <c r="F37" s="112">
        <v>0</v>
      </c>
      <c r="G37" s="112">
        <v>179718</v>
      </c>
    </row>
    <row r="38" spans="1:7">
      <c r="A38" s="114" t="s">
        <v>56</v>
      </c>
      <c r="B38" s="214" t="s">
        <v>34</v>
      </c>
      <c r="C38" s="112">
        <v>0</v>
      </c>
      <c r="D38" s="112">
        <v>0</v>
      </c>
      <c r="E38" s="112">
        <f t="shared" si="1"/>
        <v>0</v>
      </c>
      <c r="F38" s="112">
        <v>0</v>
      </c>
      <c r="G38" s="112">
        <v>25674</v>
      </c>
    </row>
    <row r="39" spans="1:7">
      <c r="A39" s="114" t="s">
        <v>57</v>
      </c>
      <c r="B39" s="214" t="s">
        <v>43</v>
      </c>
      <c r="C39" s="112">
        <v>0</v>
      </c>
      <c r="D39" s="112">
        <v>0</v>
      </c>
      <c r="E39" s="112">
        <f t="shared" si="1"/>
        <v>0</v>
      </c>
      <c r="F39" s="112">
        <v>0</v>
      </c>
      <c r="G39" s="112">
        <v>21567</v>
      </c>
    </row>
    <row r="40" spans="1:7">
      <c r="A40" s="114" t="s">
        <v>58</v>
      </c>
      <c r="B40" s="214" t="s">
        <v>47</v>
      </c>
      <c r="C40" s="112">
        <v>0</v>
      </c>
      <c r="D40" s="112">
        <v>0</v>
      </c>
      <c r="E40" s="112">
        <f t="shared" si="1"/>
        <v>0</v>
      </c>
      <c r="F40" s="112">
        <v>0</v>
      </c>
      <c r="G40" s="112">
        <v>6720</v>
      </c>
    </row>
    <row r="41" spans="1:7">
      <c r="A41" s="212"/>
      <c r="B41" s="214"/>
      <c r="C41" s="112"/>
      <c r="D41" s="112"/>
      <c r="E41" s="112"/>
      <c r="F41" s="112"/>
      <c r="G41" s="112"/>
    </row>
    <row r="42" ht="16.5" customHeight="1" spans="1:7">
      <c r="A42" s="179" t="s">
        <v>59</v>
      </c>
      <c r="B42" s="217"/>
      <c r="C42" s="148">
        <f>SUM(C16:C41)</f>
        <v>10101188.2</v>
      </c>
      <c r="D42" s="148">
        <f>SUM(D16:D41)</f>
        <v>4631928.76</v>
      </c>
      <c r="E42" s="148">
        <f>SUM(E16:E41)</f>
        <v>5885368.98</v>
      </c>
      <c r="F42" s="148">
        <f>SUM(F16:F41)</f>
        <v>10517297.74</v>
      </c>
      <c r="G42" s="148">
        <f>SUM(G16:G41)</f>
        <v>11241107</v>
      </c>
    </row>
    <row r="43" ht="16.5" customHeight="1" spans="1:7">
      <c r="A43" s="182"/>
      <c r="B43" s="218"/>
      <c r="C43" s="151"/>
      <c r="D43" s="151"/>
      <c r="E43" s="151"/>
      <c r="F43" s="151"/>
      <c r="G43" s="151"/>
    </row>
    <row r="44" spans="1:1">
      <c r="A44" s="236"/>
    </row>
    <row r="45" spans="1:1">
      <c r="A45" s="236"/>
    </row>
    <row r="46" spans="1:1">
      <c r="A46" s="236"/>
    </row>
    <row r="47" spans="1:1">
      <c r="A47" s="236"/>
    </row>
    <row r="48" spans="1:1">
      <c r="A48" s="236"/>
    </row>
    <row r="49" spans="1:1">
      <c r="A49" s="236"/>
    </row>
    <row r="50" spans="1:1">
      <c r="A50" s="236"/>
    </row>
    <row r="51" spans="1:1">
      <c r="A51" s="236"/>
    </row>
    <row r="52" ht="13.5" customHeight="1" spans="1:7">
      <c r="A52" s="137"/>
      <c r="B52" s="137"/>
      <c r="C52" s="137"/>
      <c r="D52" s="137"/>
      <c r="E52" s="137"/>
      <c r="F52" s="137"/>
      <c r="G52" s="137"/>
    </row>
    <row r="53" ht="13.5" customHeight="1" spans="1:7">
      <c r="A53" s="137"/>
      <c r="B53" s="137"/>
      <c r="C53" s="137"/>
      <c r="D53" s="137"/>
      <c r="E53" s="137"/>
      <c r="F53" s="137"/>
      <c r="G53" s="137"/>
    </row>
    <row r="54" spans="1:1">
      <c r="A54" s="93" t="s">
        <v>0</v>
      </c>
    </row>
    <row r="55" spans="1:1">
      <c r="A55" s="93" t="s">
        <v>383</v>
      </c>
    </row>
    <row r="56" ht="15" customHeight="1" spans="1:2">
      <c r="A56" s="95"/>
      <c r="B56" s="201"/>
    </row>
    <row r="57" ht="15" customHeight="1" spans="2:2">
      <c r="B57" s="201"/>
    </row>
    <row r="58" ht="15" customHeight="1" spans="1:7">
      <c r="A58" s="97" t="s">
        <v>2</v>
      </c>
      <c r="B58" s="97"/>
      <c r="C58" s="97"/>
      <c r="D58" s="97"/>
      <c r="E58" s="97"/>
      <c r="F58" s="97"/>
      <c r="G58" s="97"/>
    </row>
    <row r="59" ht="15" customHeight="1" spans="1:7">
      <c r="A59" s="98" t="s">
        <v>277</v>
      </c>
      <c r="B59" s="98"/>
      <c r="C59" s="98"/>
      <c r="D59" s="98"/>
      <c r="E59" s="98"/>
      <c r="F59" s="98"/>
      <c r="G59" s="98"/>
    </row>
    <row r="60" spans="2:2">
      <c r="B60" s="201"/>
    </row>
    <row r="61" ht="14" spans="1:2">
      <c r="A61" s="202" t="s">
        <v>509</v>
      </c>
      <c r="B61" s="201"/>
    </row>
    <row r="62" ht="15" customHeight="1" spans="2:2">
      <c r="B62" s="201"/>
    </row>
    <row r="63" ht="15" customHeight="1" spans="1:7">
      <c r="A63" s="101" t="s">
        <v>5</v>
      </c>
      <c r="B63" s="179" t="s">
        <v>6</v>
      </c>
      <c r="C63" s="102" t="s">
        <v>7</v>
      </c>
      <c r="D63" s="139" t="s">
        <v>8</v>
      </c>
      <c r="E63" s="223"/>
      <c r="F63" s="140"/>
      <c r="G63" s="102" t="s">
        <v>9</v>
      </c>
    </row>
    <row r="64" ht="15" customHeight="1" spans="1:8">
      <c r="A64" s="105"/>
      <c r="B64" s="203"/>
      <c r="C64" s="106"/>
      <c r="D64" s="204" t="s">
        <v>10</v>
      </c>
      <c r="E64" s="204" t="s">
        <v>11</v>
      </c>
      <c r="F64" s="204" t="s">
        <v>12</v>
      </c>
      <c r="G64" s="106"/>
      <c r="H64" s="224"/>
    </row>
    <row r="65" ht="15" customHeight="1" spans="1:7">
      <c r="A65" s="105"/>
      <c r="B65" s="182"/>
      <c r="C65" s="105">
        <v>2020</v>
      </c>
      <c r="D65" s="205" t="s">
        <v>13</v>
      </c>
      <c r="E65" s="205" t="s">
        <v>14</v>
      </c>
      <c r="F65" s="205"/>
      <c r="G65" s="106">
        <v>2022</v>
      </c>
    </row>
    <row r="66" ht="9" customHeight="1" spans="1:7">
      <c r="A66" s="206"/>
      <c r="B66" s="207"/>
      <c r="C66" s="206"/>
      <c r="D66" s="206"/>
      <c r="E66" s="206"/>
      <c r="F66" s="206"/>
      <c r="G66" s="237"/>
    </row>
    <row r="67" ht="15" customHeight="1" spans="1:7">
      <c r="A67" s="113" t="s">
        <v>62</v>
      </c>
      <c r="B67" s="210" t="s">
        <v>63</v>
      </c>
      <c r="C67" s="212"/>
      <c r="D67" s="212"/>
      <c r="E67" s="212"/>
      <c r="F67" s="212"/>
      <c r="G67" s="212"/>
    </row>
    <row r="68" s="169" customFormat="1" ht="6.75" customHeight="1" spans="1:7">
      <c r="A68" s="212"/>
      <c r="B68" s="210"/>
      <c r="C68" s="114"/>
      <c r="D68" s="114"/>
      <c r="E68" s="114"/>
      <c r="F68" s="114"/>
      <c r="G68" s="114"/>
    </row>
    <row r="69" ht="15" customHeight="1" spans="1:7">
      <c r="A69" s="114" t="s">
        <v>252</v>
      </c>
      <c r="B69" s="214" t="s">
        <v>65</v>
      </c>
      <c r="C69" s="112">
        <v>80364</v>
      </c>
      <c r="D69" s="112">
        <v>0</v>
      </c>
      <c r="E69" s="112">
        <f>F69-D69</f>
        <v>55000</v>
      </c>
      <c r="F69" s="112">
        <v>55000</v>
      </c>
      <c r="G69" s="112">
        <v>55000</v>
      </c>
    </row>
    <row r="70" ht="15" customHeight="1" spans="1:7">
      <c r="A70" s="114" t="s">
        <v>253</v>
      </c>
      <c r="B70" s="214" t="s">
        <v>78</v>
      </c>
      <c r="C70" s="112">
        <v>0</v>
      </c>
      <c r="D70" s="112">
        <v>0</v>
      </c>
      <c r="E70" s="112">
        <f t="shared" ref="E70:E79" si="2">F70-D70</f>
        <v>73000</v>
      </c>
      <c r="F70" s="112">
        <v>73000</v>
      </c>
      <c r="G70" s="112">
        <v>73000</v>
      </c>
    </row>
    <row r="71" ht="15" customHeight="1" spans="1:7">
      <c r="A71" s="114" t="s">
        <v>301</v>
      </c>
      <c r="B71" s="214" t="s">
        <v>88</v>
      </c>
      <c r="C71" s="112">
        <v>69450</v>
      </c>
      <c r="D71" s="112">
        <v>123750</v>
      </c>
      <c r="E71" s="112">
        <f t="shared" si="2"/>
        <v>41250</v>
      </c>
      <c r="F71" s="112">
        <v>165000</v>
      </c>
      <c r="G71" s="112">
        <v>165000</v>
      </c>
    </row>
    <row r="72" ht="15" customHeight="1" spans="1:7">
      <c r="A72" s="114" t="s">
        <v>256</v>
      </c>
      <c r="B72" s="214" t="s">
        <v>99</v>
      </c>
      <c r="C72" s="112">
        <v>15343</v>
      </c>
      <c r="D72" s="112">
        <v>19983.75</v>
      </c>
      <c r="E72" s="112">
        <f t="shared" si="2"/>
        <v>16016.25</v>
      </c>
      <c r="F72" s="112">
        <v>36000</v>
      </c>
      <c r="G72" s="112">
        <v>36000</v>
      </c>
    </row>
    <row r="73" ht="15" customHeight="1" spans="1:7">
      <c r="A73" s="114" t="s">
        <v>510</v>
      </c>
      <c r="B73" s="214" t="s">
        <v>99</v>
      </c>
      <c r="C73" s="112">
        <v>2055632.29</v>
      </c>
      <c r="D73" s="112">
        <v>827400</v>
      </c>
      <c r="E73" s="112">
        <f t="shared" si="2"/>
        <v>1455200</v>
      </c>
      <c r="F73" s="112">
        <v>2282600</v>
      </c>
      <c r="G73" s="112">
        <v>1980000</v>
      </c>
    </row>
    <row r="74" ht="15" customHeight="1" spans="1:7">
      <c r="A74" s="114" t="s">
        <v>511</v>
      </c>
      <c r="B74" s="214" t="s">
        <v>99</v>
      </c>
      <c r="C74" s="112">
        <v>844050</v>
      </c>
      <c r="D74" s="112">
        <v>645200</v>
      </c>
      <c r="E74" s="112">
        <f t="shared" si="2"/>
        <v>1508400</v>
      </c>
      <c r="F74" s="112">
        <v>2153600</v>
      </c>
      <c r="G74" s="112">
        <v>1980000</v>
      </c>
    </row>
    <row r="75" ht="15" customHeight="1" spans="1:7">
      <c r="A75" s="114" t="s">
        <v>512</v>
      </c>
      <c r="B75" s="214" t="s">
        <v>99</v>
      </c>
      <c r="C75" s="112">
        <v>995187</v>
      </c>
      <c r="D75" s="112">
        <v>708000</v>
      </c>
      <c r="E75" s="112">
        <f t="shared" si="2"/>
        <v>1465200</v>
      </c>
      <c r="F75" s="112">
        <v>2173200</v>
      </c>
      <c r="G75" s="112">
        <v>1980000</v>
      </c>
    </row>
    <row r="76" ht="15" customHeight="1" spans="1:7">
      <c r="A76" s="114" t="s">
        <v>513</v>
      </c>
      <c r="B76" s="214"/>
      <c r="C76" s="112"/>
      <c r="D76" s="112"/>
      <c r="E76" s="112"/>
      <c r="F76" s="112"/>
      <c r="G76" s="112"/>
    </row>
    <row r="77" ht="15" customHeight="1" spans="1:7">
      <c r="A77" s="114" t="s">
        <v>514</v>
      </c>
      <c r="B77" s="214" t="s">
        <v>99</v>
      </c>
      <c r="C77" s="112">
        <v>0</v>
      </c>
      <c r="D77" s="112">
        <v>0</v>
      </c>
      <c r="E77" s="112">
        <v>0</v>
      </c>
      <c r="F77" s="112">
        <v>0</v>
      </c>
      <c r="G77" s="112">
        <v>1000000</v>
      </c>
    </row>
    <row r="78" ht="15" customHeight="1" spans="1:7">
      <c r="A78" s="114" t="s">
        <v>515</v>
      </c>
      <c r="B78" s="210"/>
      <c r="C78" s="112"/>
      <c r="D78" s="112"/>
      <c r="E78" s="112"/>
      <c r="F78" s="112"/>
      <c r="G78" s="112"/>
    </row>
    <row r="79" ht="15" customHeight="1" spans="1:7">
      <c r="A79" s="114" t="s">
        <v>516</v>
      </c>
      <c r="B79" s="214" t="s">
        <v>99</v>
      </c>
      <c r="C79" s="112">
        <v>0</v>
      </c>
      <c r="D79" s="112">
        <v>0</v>
      </c>
      <c r="E79" s="112">
        <f t="shared" si="2"/>
        <v>114000</v>
      </c>
      <c r="F79" s="112">
        <v>114000</v>
      </c>
      <c r="G79" s="112">
        <v>0</v>
      </c>
    </row>
    <row r="80" ht="15" customHeight="1" spans="1:7">
      <c r="A80" s="212"/>
      <c r="B80" s="212"/>
      <c r="C80" s="212"/>
      <c r="D80" s="212"/>
      <c r="E80" s="212"/>
      <c r="F80" s="212"/>
      <c r="G80" s="212"/>
    </row>
    <row r="81" ht="16.5" customHeight="1" spans="1:7">
      <c r="A81" s="179" t="s">
        <v>262</v>
      </c>
      <c r="B81" s="217"/>
      <c r="C81" s="148">
        <f t="shared" ref="C81:G81" si="3">SUM(C69:C79)</f>
        <v>4060026.29</v>
      </c>
      <c r="D81" s="148">
        <f t="shared" si="3"/>
        <v>2324333.75</v>
      </c>
      <c r="E81" s="148">
        <f t="shared" si="3"/>
        <v>4728066.25</v>
      </c>
      <c r="F81" s="148">
        <f t="shared" si="3"/>
        <v>7052400</v>
      </c>
      <c r="G81" s="148">
        <f t="shared" si="3"/>
        <v>7269000</v>
      </c>
    </row>
    <row r="82" ht="16.5" customHeight="1" spans="1:7">
      <c r="A82" s="182" t="s">
        <v>183</v>
      </c>
      <c r="B82" s="218"/>
      <c r="C82" s="151"/>
      <c r="D82" s="151"/>
      <c r="E82" s="151"/>
      <c r="F82" s="151"/>
      <c r="G82" s="151"/>
    </row>
    <row r="83" ht="16.5" customHeight="1" spans="1:7">
      <c r="A83" s="184" t="s">
        <v>238</v>
      </c>
      <c r="B83" s="217"/>
      <c r="C83" s="220">
        <f>C42+C81</f>
        <v>14161214.49</v>
      </c>
      <c r="D83" s="220">
        <f>D42+D81</f>
        <v>6956262.51</v>
      </c>
      <c r="E83" s="220">
        <f>E42+E81</f>
        <v>10613435.23</v>
      </c>
      <c r="F83" s="220">
        <f>F42+F81</f>
        <v>17569697.74</v>
      </c>
      <c r="G83" s="220">
        <f>G42+G81</f>
        <v>18510107</v>
      </c>
    </row>
    <row r="84" ht="16.5" customHeight="1" spans="1:7">
      <c r="A84" s="186"/>
      <c r="B84" s="218"/>
      <c r="C84" s="221"/>
      <c r="D84" s="221"/>
      <c r="E84" s="221"/>
      <c r="F84" s="221"/>
      <c r="G84" s="221"/>
    </row>
    <row r="85" spans="1:7">
      <c r="A85" s="282"/>
      <c r="B85" s="282"/>
      <c r="C85" s="282"/>
      <c r="D85" s="282"/>
      <c r="E85" s="282"/>
      <c r="F85" s="282"/>
      <c r="G85" s="282"/>
    </row>
    <row r="87" spans="1:5">
      <c r="A87" s="93" t="s">
        <v>239</v>
      </c>
      <c r="B87" s="93" t="s">
        <v>240</v>
      </c>
      <c r="E87" s="93" t="s">
        <v>370</v>
      </c>
    </row>
    <row r="92" spans="1:7">
      <c r="A92" s="199" t="s">
        <v>517</v>
      </c>
      <c r="B92" s="199" t="s">
        <v>243</v>
      </c>
      <c r="C92" s="199"/>
      <c r="D92" s="199"/>
      <c r="E92" s="199" t="s">
        <v>244</v>
      </c>
      <c r="F92" s="199"/>
      <c r="G92" s="199"/>
    </row>
    <row r="93" ht="15" customHeight="1" spans="1:7">
      <c r="A93" s="200" t="s">
        <v>518</v>
      </c>
      <c r="B93" s="200" t="s">
        <v>265</v>
      </c>
      <c r="C93" s="200"/>
      <c r="D93" s="200"/>
      <c r="E93" s="200" t="s">
        <v>247</v>
      </c>
      <c r="F93" s="200"/>
      <c r="G93" s="200"/>
    </row>
    <row r="94" spans="1:4">
      <c r="A94" s="200" t="s">
        <v>519</v>
      </c>
      <c r="B94" s="200"/>
      <c r="C94" s="200"/>
      <c r="D94" s="200"/>
    </row>
    <row r="106" ht="13.5" customHeight="1" spans="1:7">
      <c r="A106" s="137"/>
      <c r="B106" s="137"/>
      <c r="C106" s="137"/>
      <c r="D106" s="137"/>
      <c r="E106" s="137"/>
      <c r="F106" s="137"/>
      <c r="G106" s="137"/>
    </row>
    <row r="107" ht="13.5" customHeight="1" spans="1:7">
      <c r="A107" s="137"/>
      <c r="B107" s="137"/>
      <c r="C107" s="137"/>
      <c r="D107" s="137"/>
      <c r="E107" s="137"/>
      <c r="F107" s="137"/>
      <c r="G107" s="137"/>
    </row>
  </sheetData>
  <sheetProtection password="D60D" sheet="1" objects="1"/>
  <mergeCells count="41">
    <mergeCell ref="A5:G5"/>
    <mergeCell ref="A6:G6"/>
    <mergeCell ref="D10:F10"/>
    <mergeCell ref="A58:G58"/>
    <mergeCell ref="A59:G59"/>
    <mergeCell ref="D63:F63"/>
    <mergeCell ref="B92:D92"/>
    <mergeCell ref="E92:G92"/>
    <mergeCell ref="B93:D93"/>
    <mergeCell ref="E93:G93"/>
    <mergeCell ref="B94:D94"/>
    <mergeCell ref="A10:A12"/>
    <mergeCell ref="A42:A43"/>
    <mergeCell ref="A63:A65"/>
    <mergeCell ref="A81:A82"/>
    <mergeCell ref="A83:A84"/>
    <mergeCell ref="B10:B12"/>
    <mergeCell ref="B63:B65"/>
    <mergeCell ref="C10:C11"/>
    <mergeCell ref="C42:C43"/>
    <mergeCell ref="C63:C64"/>
    <mergeCell ref="C81:C82"/>
    <mergeCell ref="C83:C84"/>
    <mergeCell ref="D42:D43"/>
    <mergeCell ref="D81:D82"/>
    <mergeCell ref="D83:D84"/>
    <mergeCell ref="E42:E43"/>
    <mergeCell ref="E81:E82"/>
    <mergeCell ref="E83:E84"/>
    <mergeCell ref="F11:F12"/>
    <mergeCell ref="F42:F43"/>
    <mergeCell ref="F64:F65"/>
    <mergeCell ref="F81:F82"/>
    <mergeCell ref="F83:F84"/>
    <mergeCell ref="G10:G11"/>
    <mergeCell ref="G42:G43"/>
    <mergeCell ref="G63:G64"/>
    <mergeCell ref="G81:G82"/>
    <mergeCell ref="G83:G84"/>
    <mergeCell ref="A52:G53"/>
    <mergeCell ref="A106:G107"/>
  </mergeCells>
  <pageMargins left="0.432638888888889" right="0.156944444444444" top="0.590277777777778" bottom="0.196527777777778" header="0.472222222222222" footer="0.156944444444444"/>
  <pageSetup paperSize="1" orientation="portrait"/>
  <headerFooter/>
  <rowBreaks count="1" manualBreakCount="1">
    <brk id="53" max="16383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K160"/>
  <sheetViews>
    <sheetView topLeftCell="A136" workbookViewId="0">
      <selection activeCell="D156" sqref="D156"/>
    </sheetView>
  </sheetViews>
  <sheetFormatPr defaultColWidth="9" defaultRowHeight="12"/>
  <cols>
    <col min="1" max="1" width="34.2890625" style="93" customWidth="1"/>
    <col min="2" max="2" width="7" style="93" customWidth="1"/>
    <col min="3" max="3" width="11.4296875" style="93" customWidth="1"/>
    <col min="4" max="5" width="11.2890625" style="93" customWidth="1"/>
    <col min="6" max="6" width="11.4296875" style="93" customWidth="1"/>
    <col min="7" max="7" width="11.7109375" style="93" customWidth="1"/>
    <col min="8" max="16384" width="9.140625" style="93"/>
  </cols>
  <sheetData>
    <row r="1" spans="1:1">
      <c r="A1" s="93" t="s">
        <v>0</v>
      </c>
    </row>
    <row r="2" spans="1:1">
      <c r="A2" s="93" t="s">
        <v>520</v>
      </c>
    </row>
    <row r="3" ht="15" customHeight="1" spans="1:2">
      <c r="A3" s="95"/>
      <c r="B3" s="201"/>
    </row>
    <row r="4" ht="15" customHeight="1" spans="2:2">
      <c r="B4" s="201"/>
    </row>
    <row r="5" ht="15" customHeight="1" spans="1:7">
      <c r="A5" s="97" t="s">
        <v>2</v>
      </c>
      <c r="B5" s="97"/>
      <c r="C5" s="97"/>
      <c r="D5" s="97"/>
      <c r="E5" s="97"/>
      <c r="F5" s="97"/>
      <c r="G5" s="97"/>
    </row>
    <row r="6" ht="15" customHeight="1" spans="1:7">
      <c r="A6" s="98" t="s">
        <v>3</v>
      </c>
      <c r="B6" s="98"/>
      <c r="C6" s="98"/>
      <c r="D6" s="98"/>
      <c r="E6" s="98"/>
      <c r="F6" s="98"/>
      <c r="G6" s="98"/>
    </row>
    <row r="7" spans="2:2">
      <c r="B7" s="201"/>
    </row>
    <row r="8" ht="14" spans="1:2">
      <c r="A8" s="202" t="s">
        <v>521</v>
      </c>
      <c r="B8" s="201"/>
    </row>
    <row r="9" ht="15" customHeight="1" spans="2:2">
      <c r="B9" s="201"/>
    </row>
    <row r="10" ht="15" customHeight="1" spans="1:7">
      <c r="A10" s="101" t="s">
        <v>5</v>
      </c>
      <c r="B10" s="179" t="s">
        <v>6</v>
      </c>
      <c r="C10" s="102" t="s">
        <v>7</v>
      </c>
      <c r="D10" s="139" t="s">
        <v>8</v>
      </c>
      <c r="E10" s="223"/>
      <c r="F10" s="140"/>
      <c r="G10" s="102" t="s">
        <v>9</v>
      </c>
    </row>
    <row r="11" ht="15" customHeight="1" spans="1:8">
      <c r="A11" s="105"/>
      <c r="B11" s="203"/>
      <c r="C11" s="106"/>
      <c r="D11" s="204" t="s">
        <v>10</v>
      </c>
      <c r="E11" s="204" t="s">
        <v>11</v>
      </c>
      <c r="F11" s="204" t="s">
        <v>12</v>
      </c>
      <c r="G11" s="106"/>
      <c r="H11" s="224"/>
    </row>
    <row r="12" ht="15" customHeight="1" spans="1:7">
      <c r="A12" s="105"/>
      <c r="B12" s="182"/>
      <c r="C12" s="105">
        <v>2020</v>
      </c>
      <c r="D12" s="205" t="s">
        <v>13</v>
      </c>
      <c r="E12" s="205" t="s">
        <v>14</v>
      </c>
      <c r="F12" s="205"/>
      <c r="G12" s="106">
        <v>2022</v>
      </c>
    </row>
    <row r="13" ht="9" customHeight="1" spans="1:7">
      <c r="A13" s="206"/>
      <c r="B13" s="207"/>
      <c r="C13" s="206"/>
      <c r="D13" s="206"/>
      <c r="E13" s="206"/>
      <c r="F13" s="206"/>
      <c r="G13" s="237"/>
    </row>
    <row r="14" ht="15" customHeight="1" spans="1:7">
      <c r="A14" s="113" t="s">
        <v>15</v>
      </c>
      <c r="B14" s="210" t="s">
        <v>16</v>
      </c>
      <c r="C14" s="212"/>
      <c r="D14" s="212"/>
      <c r="E14" s="212"/>
      <c r="F14" s="212"/>
      <c r="G14" s="212"/>
    </row>
    <row r="15" s="169" customFormat="1" ht="6.75" customHeight="1" spans="1:7">
      <c r="A15" s="212"/>
      <c r="B15" s="210"/>
      <c r="C15" s="114"/>
      <c r="D15" s="114"/>
      <c r="E15" s="114"/>
      <c r="F15" s="114"/>
      <c r="G15" s="114"/>
    </row>
    <row r="16" s="169" customFormat="1" ht="15" customHeight="1" spans="1:7">
      <c r="A16" s="114" t="s">
        <v>17</v>
      </c>
      <c r="B16" s="214" t="s">
        <v>18</v>
      </c>
      <c r="C16" s="112">
        <v>37992257.16</v>
      </c>
      <c r="D16" s="112">
        <v>19666927.71</v>
      </c>
      <c r="E16" s="112">
        <f>+F16-D16</f>
        <v>22647430.29</v>
      </c>
      <c r="F16" s="112">
        <v>42314358</v>
      </c>
      <c r="G16" s="112">
        <v>37139280</v>
      </c>
    </row>
    <row r="17" s="169" customFormat="1" ht="15" customHeight="1" spans="1:7">
      <c r="A17" s="114" t="s">
        <v>19</v>
      </c>
      <c r="B17" s="214" t="s">
        <v>20</v>
      </c>
      <c r="C17" s="112">
        <v>3230231.31</v>
      </c>
      <c r="D17" s="112">
        <v>1623913.65</v>
      </c>
      <c r="E17" s="112">
        <f t="shared" ref="E17:E34" si="0">+F17-D17</f>
        <v>1838086.35</v>
      </c>
      <c r="F17" s="112">
        <v>3462000</v>
      </c>
      <c r="G17" s="112">
        <v>3144000</v>
      </c>
    </row>
    <row r="18" s="169" customFormat="1" ht="15" customHeight="1" spans="1:7">
      <c r="A18" s="114" t="s">
        <v>21</v>
      </c>
      <c r="B18" s="214" t="s">
        <v>22</v>
      </c>
      <c r="C18" s="112">
        <v>282000</v>
      </c>
      <c r="D18" s="112">
        <v>138875</v>
      </c>
      <c r="E18" s="112">
        <f t="shared" si="0"/>
        <v>233125</v>
      </c>
      <c r="F18" s="112">
        <v>372000</v>
      </c>
      <c r="G18" s="112">
        <v>372000</v>
      </c>
    </row>
    <row r="19" s="169" customFormat="1" ht="15" customHeight="1" spans="1:7">
      <c r="A19" s="114" t="s">
        <v>23</v>
      </c>
      <c r="B19" s="214" t="s">
        <v>24</v>
      </c>
      <c r="C19" s="112">
        <v>282000</v>
      </c>
      <c r="D19" s="112">
        <v>138875</v>
      </c>
      <c r="E19" s="112">
        <f t="shared" si="0"/>
        <v>233125</v>
      </c>
      <c r="F19" s="112">
        <v>372000</v>
      </c>
      <c r="G19" s="112">
        <v>372000</v>
      </c>
    </row>
    <row r="20" s="169" customFormat="1" ht="15" customHeight="1" spans="1:7">
      <c r="A20" s="114" t="s">
        <v>25</v>
      </c>
      <c r="B20" s="214" t="s">
        <v>26</v>
      </c>
      <c r="C20" s="112">
        <v>816000</v>
      </c>
      <c r="D20" s="112">
        <v>792000</v>
      </c>
      <c r="E20" s="112">
        <f t="shared" si="0"/>
        <v>90000</v>
      </c>
      <c r="F20" s="112">
        <v>882000</v>
      </c>
      <c r="G20" s="112">
        <v>786000</v>
      </c>
    </row>
    <row r="21" s="169" customFormat="1" ht="15" customHeight="1" spans="1:7">
      <c r="A21" s="114" t="s">
        <v>27</v>
      </c>
      <c r="B21" s="214" t="s">
        <v>28</v>
      </c>
      <c r="C21" s="112"/>
      <c r="D21" s="112"/>
      <c r="E21" s="112"/>
      <c r="F21" s="112"/>
      <c r="G21" s="112"/>
    </row>
    <row r="22" s="169" customFormat="1" ht="15" customHeight="1" spans="1:7">
      <c r="A22" s="114" t="s">
        <v>29</v>
      </c>
      <c r="B22" s="214"/>
      <c r="C22" s="112">
        <v>195000</v>
      </c>
      <c r="D22" s="112">
        <v>80000</v>
      </c>
      <c r="E22" s="112">
        <f t="shared" si="0"/>
        <v>20000</v>
      </c>
      <c r="F22" s="112">
        <v>100000</v>
      </c>
      <c r="G22" s="112">
        <v>55000</v>
      </c>
    </row>
    <row r="23" s="169" customFormat="1" ht="15" customHeight="1" spans="1:7">
      <c r="A23" s="114" t="s">
        <v>30</v>
      </c>
      <c r="B23" s="214"/>
      <c r="C23" s="112">
        <v>0</v>
      </c>
      <c r="D23" s="112"/>
      <c r="E23" s="112">
        <f t="shared" si="0"/>
        <v>0</v>
      </c>
      <c r="F23" s="112">
        <v>0</v>
      </c>
      <c r="G23" s="112">
        <v>158177</v>
      </c>
    </row>
    <row r="24" s="169" customFormat="1" ht="15" customHeight="1" spans="1:7">
      <c r="A24" s="114" t="s">
        <v>31</v>
      </c>
      <c r="B24" s="214" t="s">
        <v>32</v>
      </c>
      <c r="C24" s="112">
        <v>0</v>
      </c>
      <c r="D24" s="112">
        <v>0</v>
      </c>
      <c r="E24" s="112">
        <f t="shared" si="0"/>
        <v>200000</v>
      </c>
      <c r="F24" s="112">
        <v>200000</v>
      </c>
      <c r="G24" s="112">
        <v>200000</v>
      </c>
    </row>
    <row r="25" s="169" customFormat="1" ht="15" customHeight="1" spans="1:7">
      <c r="A25" s="114" t="s">
        <v>33</v>
      </c>
      <c r="B25" s="214" t="s">
        <v>34</v>
      </c>
      <c r="C25" s="112">
        <v>3223837.6</v>
      </c>
      <c r="D25" s="112">
        <v>0</v>
      </c>
      <c r="E25" s="112">
        <f t="shared" si="0"/>
        <v>3611110</v>
      </c>
      <c r="F25" s="112">
        <v>3611110</v>
      </c>
      <c r="G25" s="112">
        <v>3094940</v>
      </c>
    </row>
    <row r="26" s="169" customFormat="1" ht="15" customHeight="1" spans="1:7">
      <c r="A26" s="114" t="s">
        <v>35</v>
      </c>
      <c r="B26" s="214" t="s">
        <v>36</v>
      </c>
      <c r="C26" s="112">
        <v>662500</v>
      </c>
      <c r="D26" s="112">
        <v>0</v>
      </c>
      <c r="E26" s="112">
        <f t="shared" si="0"/>
        <v>730000</v>
      </c>
      <c r="F26" s="112">
        <v>730000</v>
      </c>
      <c r="G26" s="112">
        <v>655000</v>
      </c>
    </row>
    <row r="27" s="169" customFormat="1" ht="15" customHeight="1" spans="1:7">
      <c r="A27" s="114" t="s">
        <v>37</v>
      </c>
      <c r="B27" s="214" t="s">
        <v>38</v>
      </c>
      <c r="C27" s="112"/>
      <c r="D27" s="112"/>
      <c r="E27" s="112"/>
      <c r="F27" s="112"/>
      <c r="G27" s="112"/>
    </row>
    <row r="28" s="169" customFormat="1" ht="15" customHeight="1" spans="1:7">
      <c r="A28" s="114" t="s">
        <v>39</v>
      </c>
      <c r="B28" s="214"/>
      <c r="C28" s="112">
        <v>3178373</v>
      </c>
      <c r="D28" s="112">
        <v>3196772</v>
      </c>
      <c r="E28" s="112">
        <f t="shared" si="0"/>
        <v>281452</v>
      </c>
      <c r="F28" s="112">
        <v>3478224</v>
      </c>
      <c r="G28" s="112">
        <v>3094940</v>
      </c>
    </row>
    <row r="29" s="169" customFormat="1" ht="15" customHeight="1" spans="1:7">
      <c r="A29" s="114" t="s">
        <v>40</v>
      </c>
      <c r="B29" s="214"/>
      <c r="C29" s="142" t="s">
        <v>41</v>
      </c>
      <c r="D29" s="112">
        <v>0</v>
      </c>
      <c r="E29" s="112">
        <v>0</v>
      </c>
      <c r="F29" s="112">
        <v>0</v>
      </c>
      <c r="G29" s="112">
        <v>655000</v>
      </c>
    </row>
    <row r="30" s="169" customFormat="1" ht="15" customHeight="1" spans="1:7">
      <c r="A30" s="114" t="s">
        <v>42</v>
      </c>
      <c r="B30" s="214" t="s">
        <v>43</v>
      </c>
      <c r="C30" s="112">
        <v>4549501.13</v>
      </c>
      <c r="D30" s="112">
        <v>2360514.4</v>
      </c>
      <c r="E30" s="112">
        <f t="shared" si="0"/>
        <v>2717209.4</v>
      </c>
      <c r="F30" s="112">
        <v>5077723.8</v>
      </c>
      <c r="G30" s="112">
        <v>4456714</v>
      </c>
    </row>
    <row r="31" s="169" customFormat="1" ht="15" customHeight="1" spans="1:7">
      <c r="A31" s="114" t="s">
        <v>44</v>
      </c>
      <c r="B31" s="214" t="s">
        <v>45</v>
      </c>
      <c r="C31" s="112">
        <v>161700</v>
      </c>
      <c r="D31" s="112">
        <v>81600</v>
      </c>
      <c r="E31" s="112">
        <f t="shared" si="0"/>
        <v>91800</v>
      </c>
      <c r="F31" s="112">
        <v>173400</v>
      </c>
      <c r="G31" s="112">
        <v>157200</v>
      </c>
    </row>
    <row r="32" s="169" customFormat="1" ht="15" customHeight="1" spans="1:7">
      <c r="A32" s="114" t="s">
        <v>46</v>
      </c>
      <c r="B32" s="214" t="s">
        <v>47</v>
      </c>
      <c r="C32" s="112">
        <v>537712.32</v>
      </c>
      <c r="D32" s="112">
        <v>277290.03</v>
      </c>
      <c r="E32" s="112">
        <f t="shared" si="0"/>
        <v>321232.46</v>
      </c>
      <c r="F32" s="112">
        <v>598522.49</v>
      </c>
      <c r="G32" s="112">
        <v>631380</v>
      </c>
    </row>
    <row r="33" s="169" customFormat="1" ht="15" customHeight="1" spans="1:7">
      <c r="A33" s="114" t="s">
        <v>48</v>
      </c>
      <c r="B33" s="214" t="s">
        <v>49</v>
      </c>
      <c r="C33" s="112">
        <v>161300</v>
      </c>
      <c r="D33" s="112">
        <v>81600</v>
      </c>
      <c r="E33" s="112">
        <f t="shared" si="0"/>
        <v>91800</v>
      </c>
      <c r="F33" s="112">
        <v>173400</v>
      </c>
      <c r="G33" s="112">
        <v>157200</v>
      </c>
    </row>
    <row r="34" s="169" customFormat="1" ht="15" customHeight="1" spans="1:7">
      <c r="A34" s="114" t="s">
        <v>50</v>
      </c>
      <c r="B34" s="214" t="s">
        <v>51</v>
      </c>
      <c r="C34" s="112">
        <v>1495151.32</v>
      </c>
      <c r="D34" s="112">
        <v>379083.09</v>
      </c>
      <c r="E34" s="112">
        <f t="shared" si="0"/>
        <v>1807799.91</v>
      </c>
      <c r="F34" s="112">
        <v>2186883</v>
      </c>
      <c r="G34" s="112">
        <v>3346102</v>
      </c>
    </row>
    <row r="35" s="169" customFormat="1" ht="15" customHeight="1" spans="1:7">
      <c r="A35" s="114" t="s">
        <v>52</v>
      </c>
      <c r="B35" s="214"/>
      <c r="C35" s="112"/>
      <c r="D35" s="112"/>
      <c r="E35" s="112"/>
      <c r="F35" s="112"/>
      <c r="G35" s="112"/>
    </row>
    <row r="36" s="169" customFormat="1" ht="15" customHeight="1" spans="1:7">
      <c r="A36" s="114" t="s">
        <v>250</v>
      </c>
      <c r="B36" s="214"/>
      <c r="C36" s="112"/>
      <c r="D36" s="112"/>
      <c r="E36" s="112"/>
      <c r="F36" s="112"/>
      <c r="G36" s="112"/>
    </row>
    <row r="37" s="169" customFormat="1" ht="15" customHeight="1" spans="1:7">
      <c r="A37" s="114" t="s">
        <v>54</v>
      </c>
      <c r="B37" s="214"/>
      <c r="C37" s="112"/>
      <c r="D37" s="112"/>
      <c r="E37" s="112"/>
      <c r="F37" s="112"/>
      <c r="G37" s="112"/>
    </row>
    <row r="38" s="169" customFormat="1" ht="15" customHeight="1" spans="1:7">
      <c r="A38" s="114" t="s">
        <v>55</v>
      </c>
      <c r="B38" s="214" t="s">
        <v>18</v>
      </c>
      <c r="C38" s="112">
        <v>0</v>
      </c>
      <c r="D38" s="112">
        <v>0</v>
      </c>
      <c r="E38" s="112">
        <f t="shared" ref="E38:E41" si="1">+F38-D38</f>
        <v>0</v>
      </c>
      <c r="F38" s="112">
        <v>0</v>
      </c>
      <c r="G38" s="112">
        <v>856149</v>
      </c>
    </row>
    <row r="39" spans="1:7">
      <c r="A39" s="114" t="s">
        <v>56</v>
      </c>
      <c r="B39" s="214" t="s">
        <v>34</v>
      </c>
      <c r="C39" s="112">
        <v>0</v>
      </c>
      <c r="D39" s="112">
        <v>0</v>
      </c>
      <c r="E39" s="112">
        <f t="shared" si="1"/>
        <v>0</v>
      </c>
      <c r="F39" s="112">
        <v>0</v>
      </c>
      <c r="G39" s="112">
        <v>122307</v>
      </c>
    </row>
    <row r="40" spans="1:7">
      <c r="A40" s="114" t="s">
        <v>57</v>
      </c>
      <c r="B40" s="214" t="s">
        <v>43</v>
      </c>
      <c r="C40" s="112">
        <v>0</v>
      </c>
      <c r="D40" s="112">
        <v>0</v>
      </c>
      <c r="E40" s="112">
        <f t="shared" si="1"/>
        <v>0</v>
      </c>
      <c r="F40" s="112">
        <v>0</v>
      </c>
      <c r="G40" s="112">
        <v>102738</v>
      </c>
    </row>
    <row r="41" spans="1:7">
      <c r="A41" s="114" t="s">
        <v>58</v>
      </c>
      <c r="B41" s="214" t="s">
        <v>47</v>
      </c>
      <c r="C41" s="112">
        <v>0</v>
      </c>
      <c r="D41" s="112">
        <v>0</v>
      </c>
      <c r="E41" s="112">
        <f t="shared" si="1"/>
        <v>0</v>
      </c>
      <c r="F41" s="112">
        <v>0</v>
      </c>
      <c r="G41" s="112">
        <v>43104</v>
      </c>
    </row>
    <row r="42" spans="1:7">
      <c r="A42" s="212"/>
      <c r="B42" s="214"/>
      <c r="C42" s="112"/>
      <c r="D42" s="112"/>
      <c r="E42" s="112"/>
      <c r="F42" s="112"/>
      <c r="G42" s="112"/>
    </row>
    <row r="43" ht="16.5" customHeight="1" spans="1:7">
      <c r="A43" s="179" t="s">
        <v>59</v>
      </c>
      <c r="B43" s="217"/>
      <c r="C43" s="148">
        <f>SUM(C16:C42)</f>
        <v>56767563.84</v>
      </c>
      <c r="D43" s="148">
        <f>SUM(D16:D42)</f>
        <v>28817450.88</v>
      </c>
      <c r="E43" s="148">
        <f>SUM(E16:E42)</f>
        <v>34914170.41</v>
      </c>
      <c r="F43" s="148">
        <f>SUM(F16:F42)</f>
        <v>63731621.29</v>
      </c>
      <c r="G43" s="148">
        <f>SUM(G16:G42)</f>
        <v>59599231</v>
      </c>
    </row>
    <row r="44" ht="16.5" customHeight="1" spans="1:7">
      <c r="A44" s="182"/>
      <c r="B44" s="218"/>
      <c r="C44" s="151"/>
      <c r="D44" s="151"/>
      <c r="E44" s="151"/>
      <c r="F44" s="151"/>
      <c r="G44" s="151"/>
    </row>
    <row r="45" spans="1:1">
      <c r="A45" s="236"/>
    </row>
    <row r="46" spans="1:1">
      <c r="A46" s="236"/>
    </row>
    <row r="47" spans="1:1">
      <c r="A47" s="236"/>
    </row>
    <row r="48" spans="1:1">
      <c r="A48" s="236"/>
    </row>
    <row r="49" spans="1:1">
      <c r="A49" s="236"/>
    </row>
    <row r="50" spans="1:1">
      <c r="A50" s="236"/>
    </row>
    <row r="51" ht="18" customHeight="1" spans="1:1">
      <c r="A51" s="236"/>
    </row>
    <row r="52" ht="13.5" customHeight="1" spans="1:7">
      <c r="A52" s="137"/>
      <c r="B52" s="137"/>
      <c r="C52" s="137"/>
      <c r="D52" s="137"/>
      <c r="E52" s="137"/>
      <c r="F52" s="137"/>
      <c r="G52" s="137"/>
    </row>
    <row r="53" ht="13.5" customHeight="1" spans="1:7">
      <c r="A53" s="137"/>
      <c r="B53" s="137"/>
      <c r="C53" s="137"/>
      <c r="D53" s="137"/>
      <c r="E53" s="137"/>
      <c r="F53" s="137"/>
      <c r="G53" s="137"/>
    </row>
    <row r="54" spans="1:1">
      <c r="A54" s="93" t="s">
        <v>0</v>
      </c>
    </row>
    <row r="55" spans="1:1">
      <c r="A55" s="93" t="s">
        <v>522</v>
      </c>
    </row>
    <row r="56" ht="15" customHeight="1" spans="1:2">
      <c r="A56" s="95"/>
      <c r="B56" s="201"/>
    </row>
    <row r="57" ht="15" customHeight="1" spans="2:2">
      <c r="B57" s="201"/>
    </row>
    <row r="58" ht="15" customHeight="1" spans="1:7">
      <c r="A58" s="97" t="s">
        <v>2</v>
      </c>
      <c r="B58" s="97"/>
      <c r="C58" s="97"/>
      <c r="D58" s="97"/>
      <c r="E58" s="97"/>
      <c r="F58" s="97"/>
      <c r="G58" s="97"/>
    </row>
    <row r="59" ht="15" customHeight="1" spans="1:7">
      <c r="A59" s="98" t="s">
        <v>3</v>
      </c>
      <c r="B59" s="98"/>
      <c r="C59" s="98"/>
      <c r="D59" s="98"/>
      <c r="E59" s="98"/>
      <c r="F59" s="98"/>
      <c r="G59" s="98"/>
    </row>
    <row r="60" spans="2:2">
      <c r="B60" s="201"/>
    </row>
    <row r="61" ht="14" spans="1:2">
      <c r="A61" s="202" t="s">
        <v>521</v>
      </c>
      <c r="B61" s="201"/>
    </row>
    <row r="62" ht="15" customHeight="1" spans="2:2">
      <c r="B62" s="201"/>
    </row>
    <row r="63" ht="15" customHeight="1" spans="1:7">
      <c r="A63" s="101" t="s">
        <v>5</v>
      </c>
      <c r="B63" s="179" t="s">
        <v>6</v>
      </c>
      <c r="C63" s="102" t="s">
        <v>7</v>
      </c>
      <c r="D63" s="139" t="s">
        <v>8</v>
      </c>
      <c r="E63" s="223"/>
      <c r="F63" s="140"/>
      <c r="G63" s="102" t="s">
        <v>9</v>
      </c>
    </row>
    <row r="64" ht="15" customHeight="1" spans="1:8">
      <c r="A64" s="105"/>
      <c r="B64" s="203"/>
      <c r="C64" s="106"/>
      <c r="D64" s="204" t="s">
        <v>10</v>
      </c>
      <c r="E64" s="204" t="s">
        <v>11</v>
      </c>
      <c r="F64" s="204" t="s">
        <v>12</v>
      </c>
      <c r="G64" s="106"/>
      <c r="H64" s="224"/>
    </row>
    <row r="65" ht="15" customHeight="1" spans="1:7">
      <c r="A65" s="105"/>
      <c r="B65" s="182"/>
      <c r="C65" s="105">
        <v>2020</v>
      </c>
      <c r="D65" s="205" t="s">
        <v>13</v>
      </c>
      <c r="E65" s="205" t="s">
        <v>14</v>
      </c>
      <c r="F65" s="205"/>
      <c r="G65" s="106">
        <v>2022</v>
      </c>
    </row>
    <row r="66" ht="9" customHeight="1" spans="1:7">
      <c r="A66" s="206"/>
      <c r="B66" s="207"/>
      <c r="C66" s="206"/>
      <c r="D66" s="206"/>
      <c r="E66" s="206"/>
      <c r="F66" s="206"/>
      <c r="G66" s="237"/>
    </row>
    <row r="67" ht="15" customHeight="1" spans="1:7">
      <c r="A67" s="113" t="s">
        <v>62</v>
      </c>
      <c r="B67" s="210" t="s">
        <v>63</v>
      </c>
      <c r="C67" s="212"/>
      <c r="D67" s="212"/>
      <c r="E67" s="212"/>
      <c r="F67" s="212"/>
      <c r="G67" s="212"/>
    </row>
    <row r="68" s="169" customFormat="1" ht="6.75" customHeight="1" spans="1:7">
      <c r="A68" s="212"/>
      <c r="B68" s="210"/>
      <c r="C68" s="114"/>
      <c r="D68" s="114"/>
      <c r="E68" s="114"/>
      <c r="F68" s="114"/>
      <c r="G68" s="114"/>
    </row>
    <row r="69" s="169" customFormat="1" ht="15" customHeight="1" spans="1:7">
      <c r="A69" s="114" t="s">
        <v>252</v>
      </c>
      <c r="B69" s="214" t="s">
        <v>65</v>
      </c>
      <c r="C69" s="112">
        <v>19980</v>
      </c>
      <c r="D69" s="112">
        <v>0</v>
      </c>
      <c r="E69" s="112">
        <f t="shared" ref="E69:E88" si="2">+F69-D69</f>
        <v>66000</v>
      </c>
      <c r="F69" s="112">
        <v>66000</v>
      </c>
      <c r="G69" s="112">
        <v>66000</v>
      </c>
    </row>
    <row r="70" ht="15" customHeight="1" spans="1:7">
      <c r="A70" s="114" t="s">
        <v>253</v>
      </c>
      <c r="B70" s="214" t="s">
        <v>78</v>
      </c>
      <c r="C70" s="112">
        <v>328896.5</v>
      </c>
      <c r="D70" s="112">
        <v>109385</v>
      </c>
      <c r="E70" s="112">
        <f t="shared" si="2"/>
        <v>308615</v>
      </c>
      <c r="F70" s="112">
        <v>418000</v>
      </c>
      <c r="G70" s="112">
        <f>418000+300000</f>
        <v>718000</v>
      </c>
    </row>
    <row r="71" ht="15" customHeight="1" spans="1:7">
      <c r="A71" s="114" t="s">
        <v>301</v>
      </c>
      <c r="B71" s="214" t="s">
        <v>88</v>
      </c>
      <c r="C71" s="112">
        <v>2187418.5</v>
      </c>
      <c r="D71" s="112">
        <v>2024742</v>
      </c>
      <c r="E71" s="112">
        <f t="shared" si="2"/>
        <v>675258</v>
      </c>
      <c r="F71" s="112">
        <v>2700000</v>
      </c>
      <c r="G71" s="112">
        <v>2700000</v>
      </c>
    </row>
    <row r="72" ht="15" customHeight="1" spans="1:7">
      <c r="A72" s="114" t="s">
        <v>523</v>
      </c>
      <c r="B72" s="214" t="s">
        <v>90</v>
      </c>
      <c r="C72" s="112">
        <v>0</v>
      </c>
      <c r="D72" s="112">
        <v>0</v>
      </c>
      <c r="E72" s="112">
        <f t="shared" si="2"/>
        <v>104000</v>
      </c>
      <c r="F72" s="112">
        <v>104000</v>
      </c>
      <c r="G72" s="112">
        <v>104000</v>
      </c>
    </row>
    <row r="73" ht="15" customHeight="1" spans="1:7">
      <c r="A73" s="114" t="s">
        <v>524</v>
      </c>
      <c r="B73" s="214" t="s">
        <v>103</v>
      </c>
      <c r="C73" s="112"/>
      <c r="D73" s="112"/>
      <c r="E73" s="112"/>
      <c r="F73" s="112"/>
      <c r="G73" s="112"/>
    </row>
    <row r="74" ht="15" customHeight="1" spans="1:7">
      <c r="A74" s="114" t="s">
        <v>525</v>
      </c>
      <c r="B74" s="214"/>
      <c r="C74" s="263" t="s">
        <v>526</v>
      </c>
      <c r="D74" s="264"/>
      <c r="E74" s="264"/>
      <c r="F74" s="265"/>
      <c r="G74" s="112">
        <v>12600000</v>
      </c>
    </row>
    <row r="75" ht="15" customHeight="1" spans="1:7">
      <c r="A75" s="114" t="s">
        <v>527</v>
      </c>
      <c r="B75" s="214" t="s">
        <v>528</v>
      </c>
      <c r="C75" s="112"/>
      <c r="D75" s="112"/>
      <c r="E75" s="112"/>
      <c r="F75" s="112"/>
      <c r="G75" s="112"/>
    </row>
    <row r="76" ht="15" customHeight="1" spans="1:7">
      <c r="A76" s="114" t="s">
        <v>529</v>
      </c>
      <c r="B76" s="214"/>
      <c r="C76" s="112">
        <v>0</v>
      </c>
      <c r="D76" s="112">
        <v>57007</v>
      </c>
      <c r="E76" s="112">
        <f t="shared" si="2"/>
        <v>464993</v>
      </c>
      <c r="F76" s="112">
        <v>522000</v>
      </c>
      <c r="G76" s="112">
        <v>522000</v>
      </c>
    </row>
    <row r="77" ht="15" customHeight="1" spans="1:7">
      <c r="A77" s="114" t="s">
        <v>302</v>
      </c>
      <c r="B77" s="240" t="s">
        <v>110</v>
      </c>
      <c r="C77" s="112"/>
      <c r="D77" s="112"/>
      <c r="E77" s="112"/>
      <c r="F77" s="112"/>
      <c r="G77" s="112"/>
    </row>
    <row r="78" ht="15" customHeight="1" spans="1:7">
      <c r="A78" s="114" t="s">
        <v>427</v>
      </c>
      <c r="B78" s="240"/>
      <c r="C78" s="112">
        <v>0</v>
      </c>
      <c r="D78" s="112">
        <v>0</v>
      </c>
      <c r="E78" s="112">
        <f t="shared" si="2"/>
        <v>404000</v>
      </c>
      <c r="F78" s="112">
        <v>404000</v>
      </c>
      <c r="G78" s="112">
        <v>404000</v>
      </c>
    </row>
    <row r="79" ht="15" customHeight="1" spans="1:7">
      <c r="A79" s="114" t="s">
        <v>530</v>
      </c>
      <c r="B79" s="214" t="s">
        <v>115</v>
      </c>
      <c r="C79" s="112">
        <v>1095976.16</v>
      </c>
      <c r="D79" s="112">
        <v>118445.7</v>
      </c>
      <c r="E79" s="112">
        <f t="shared" si="2"/>
        <v>1481554.3</v>
      </c>
      <c r="F79" s="112">
        <v>1600000</v>
      </c>
      <c r="G79" s="112">
        <v>1600000</v>
      </c>
    </row>
    <row r="80" ht="15" customHeight="1" spans="1:7">
      <c r="A80" s="114" t="s">
        <v>256</v>
      </c>
      <c r="B80" s="214" t="s">
        <v>99</v>
      </c>
      <c r="C80" s="112">
        <v>144216.28</v>
      </c>
      <c r="D80" s="112">
        <v>69023.96</v>
      </c>
      <c r="E80" s="112">
        <f t="shared" si="2"/>
        <v>348976.04</v>
      </c>
      <c r="F80" s="112">
        <v>418000</v>
      </c>
      <c r="G80" s="112">
        <f>418000-300000</f>
        <v>118000</v>
      </c>
    </row>
    <row r="81" ht="15" customHeight="1" spans="1:7">
      <c r="A81" s="114" t="s">
        <v>531</v>
      </c>
      <c r="B81" s="214"/>
      <c r="C81" s="112"/>
      <c r="D81" s="112"/>
      <c r="E81" s="112"/>
      <c r="F81" s="112"/>
      <c r="G81" s="112"/>
    </row>
    <row r="82" ht="15" customHeight="1" spans="1:7">
      <c r="A82" s="114" t="s">
        <v>532</v>
      </c>
      <c r="B82" s="214" t="s">
        <v>99</v>
      </c>
      <c r="C82" s="112">
        <v>17536430.22</v>
      </c>
      <c r="D82" s="112">
        <v>7441102.86</v>
      </c>
      <c r="E82" s="112">
        <f t="shared" si="2"/>
        <v>14492234.14</v>
      </c>
      <c r="F82" s="112">
        <v>21933337</v>
      </c>
      <c r="G82" s="112">
        <v>16879500</v>
      </c>
    </row>
    <row r="83" ht="15" customHeight="1" spans="1:7">
      <c r="A83" s="114" t="s">
        <v>533</v>
      </c>
      <c r="B83" s="214"/>
      <c r="C83" s="112"/>
      <c r="D83" s="112"/>
      <c r="E83" s="112"/>
      <c r="F83" s="112"/>
      <c r="G83" s="112"/>
    </row>
    <row r="84" ht="15" customHeight="1" spans="1:7">
      <c r="A84" s="114" t="s">
        <v>534</v>
      </c>
      <c r="B84" s="214" t="s">
        <v>99</v>
      </c>
      <c r="C84" s="112">
        <v>5732262.7</v>
      </c>
      <c r="D84" s="112">
        <v>2228294.19</v>
      </c>
      <c r="E84" s="112">
        <f t="shared" si="2"/>
        <v>3738268.81</v>
      </c>
      <c r="F84" s="112">
        <v>5966563</v>
      </c>
      <c r="G84" s="112">
        <v>5445000</v>
      </c>
    </row>
    <row r="85" ht="15" customHeight="1" spans="1:7">
      <c r="A85" s="114" t="s">
        <v>535</v>
      </c>
      <c r="B85" s="214"/>
      <c r="C85" s="112"/>
      <c r="D85" s="112"/>
      <c r="E85" s="112"/>
      <c r="F85" s="112"/>
      <c r="G85" s="112"/>
    </row>
    <row r="86" ht="15" customHeight="1" spans="1:7">
      <c r="A86" s="114" t="s">
        <v>536</v>
      </c>
      <c r="B86" s="214"/>
      <c r="C86" s="112"/>
      <c r="D86" s="112"/>
      <c r="E86" s="112"/>
      <c r="F86" s="112"/>
      <c r="G86" s="112"/>
    </row>
    <row r="87" ht="15" customHeight="1" spans="1:7">
      <c r="A87" s="114" t="s">
        <v>537</v>
      </c>
      <c r="B87" s="214" t="s">
        <v>99</v>
      </c>
      <c r="C87" s="112">
        <v>3288809.77</v>
      </c>
      <c r="D87" s="112">
        <v>1210794.27</v>
      </c>
      <c r="E87" s="112">
        <f t="shared" si="2"/>
        <v>2052001.73</v>
      </c>
      <c r="F87" s="112">
        <v>3262796</v>
      </c>
      <c r="G87" s="280" t="s">
        <v>538</v>
      </c>
    </row>
    <row r="88" ht="15" customHeight="1" spans="1:7">
      <c r="A88" s="114" t="s">
        <v>539</v>
      </c>
      <c r="B88" s="214" t="s">
        <v>99</v>
      </c>
      <c r="C88" s="112">
        <v>1093156.72</v>
      </c>
      <c r="D88" s="112">
        <v>406510.11</v>
      </c>
      <c r="E88" s="112">
        <f t="shared" si="2"/>
        <v>674400.89</v>
      </c>
      <c r="F88" s="112">
        <v>1080911</v>
      </c>
      <c r="G88" s="112">
        <v>990000</v>
      </c>
    </row>
    <row r="89" ht="12.75" customHeight="1" spans="1:7">
      <c r="A89" s="212"/>
      <c r="B89" s="214"/>
      <c r="C89" s="212"/>
      <c r="D89" s="212"/>
      <c r="E89" s="212"/>
      <c r="F89" s="212"/>
      <c r="G89" s="212"/>
    </row>
    <row r="90" ht="16.5" customHeight="1" spans="1:11">
      <c r="A90" s="179" t="s">
        <v>262</v>
      </c>
      <c r="B90" s="217"/>
      <c r="C90" s="148">
        <f>SUM(C69:C88)</f>
        <v>31427146.85</v>
      </c>
      <c r="D90" s="148">
        <f>SUM(D69:D89)</f>
        <v>13665305.09</v>
      </c>
      <c r="E90" s="148">
        <f>SUM(E69:E88)</f>
        <v>24810301.91</v>
      </c>
      <c r="F90" s="148">
        <f>SUM(F69:F88)</f>
        <v>38475607</v>
      </c>
      <c r="G90" s="148">
        <f>SUM(G69:G89)</f>
        <v>42146500</v>
      </c>
      <c r="K90" s="243"/>
    </row>
    <row r="91" ht="16.5" customHeight="1" spans="1:7">
      <c r="A91" s="182" t="s">
        <v>183</v>
      </c>
      <c r="B91" s="218"/>
      <c r="C91" s="151"/>
      <c r="D91" s="151"/>
      <c r="E91" s="151"/>
      <c r="F91" s="151"/>
      <c r="G91" s="151"/>
    </row>
    <row r="92" ht="9" customHeight="1" spans="1:7">
      <c r="A92" s="206"/>
      <c r="B92" s="207"/>
      <c r="C92" s="206"/>
      <c r="D92" s="206"/>
      <c r="E92" s="206"/>
      <c r="F92" s="206"/>
      <c r="G92" s="237"/>
    </row>
    <row r="93" ht="15" customHeight="1" spans="1:7">
      <c r="A93" s="113" t="s">
        <v>290</v>
      </c>
      <c r="B93" s="210"/>
      <c r="C93" s="212"/>
      <c r="D93" s="212"/>
      <c r="E93" s="212"/>
      <c r="F93" s="212"/>
      <c r="G93" s="212"/>
    </row>
    <row r="94" s="169" customFormat="1" ht="6.75" customHeight="1" spans="1:7">
      <c r="A94" s="212"/>
      <c r="B94" s="210"/>
      <c r="C94" s="114"/>
      <c r="D94" s="114"/>
      <c r="E94" s="114"/>
      <c r="F94" s="114"/>
      <c r="G94" s="114"/>
    </row>
    <row r="95" s="95" customFormat="1" ht="13.7" customHeight="1" spans="1:9">
      <c r="A95" s="114" t="s">
        <v>540</v>
      </c>
      <c r="B95" s="214" t="s">
        <v>541</v>
      </c>
      <c r="C95" s="112"/>
      <c r="D95" s="112"/>
      <c r="E95" s="112"/>
      <c r="F95" s="112"/>
      <c r="G95" s="112"/>
      <c r="H95" s="164"/>
      <c r="I95" s="281"/>
    </row>
    <row r="96" s="95" customFormat="1" ht="13.7" customHeight="1" spans="1:9">
      <c r="A96" s="114" t="s">
        <v>542</v>
      </c>
      <c r="B96" s="214"/>
      <c r="C96" s="112"/>
      <c r="D96" s="112"/>
      <c r="E96" s="112"/>
      <c r="F96" s="112"/>
      <c r="G96" s="112"/>
      <c r="H96" s="164"/>
      <c r="I96" s="281"/>
    </row>
    <row r="97" s="95" customFormat="1" ht="13.7" customHeight="1" spans="1:9">
      <c r="A97" s="114" t="s">
        <v>543</v>
      </c>
      <c r="B97" s="214"/>
      <c r="C97" s="112">
        <v>0</v>
      </c>
      <c r="D97" s="112">
        <v>0</v>
      </c>
      <c r="E97" s="112">
        <v>0</v>
      </c>
      <c r="F97" s="112">
        <v>0</v>
      </c>
      <c r="G97" s="112">
        <v>4950000</v>
      </c>
      <c r="H97" s="164"/>
      <c r="I97" s="281"/>
    </row>
    <row r="98" s="95" customFormat="1" ht="13.7" customHeight="1" spans="1:9">
      <c r="A98" s="114" t="s">
        <v>544</v>
      </c>
      <c r="B98" s="112"/>
      <c r="C98" s="112">
        <v>0</v>
      </c>
      <c r="D98" s="112">
        <v>0</v>
      </c>
      <c r="E98" s="112">
        <v>0</v>
      </c>
      <c r="F98" s="112">
        <v>0</v>
      </c>
      <c r="G98" s="112">
        <v>33500000</v>
      </c>
      <c r="H98" s="164"/>
      <c r="I98" s="281"/>
    </row>
    <row r="99" s="95" customFormat="1" ht="13.7" customHeight="1" spans="1:9">
      <c r="A99" s="114" t="s">
        <v>545</v>
      </c>
      <c r="B99" s="112"/>
      <c r="C99" s="112"/>
      <c r="D99" s="112"/>
      <c r="E99" s="112"/>
      <c r="F99" s="112"/>
      <c r="G99" s="112"/>
      <c r="H99" s="164"/>
      <c r="I99" s="281"/>
    </row>
    <row r="100" s="95" customFormat="1" ht="13.7" customHeight="1" spans="1:9">
      <c r="A100" s="114" t="s">
        <v>546</v>
      </c>
      <c r="B100" s="112"/>
      <c r="C100" s="112">
        <v>0</v>
      </c>
      <c r="D100" s="112">
        <v>0</v>
      </c>
      <c r="E100" s="112">
        <v>0</v>
      </c>
      <c r="F100" s="112">
        <v>0</v>
      </c>
      <c r="G100" s="112">
        <v>15900000</v>
      </c>
      <c r="H100" s="164"/>
      <c r="I100" s="281"/>
    </row>
    <row r="101" s="95" customFormat="1" ht="13.7" customHeight="1" spans="1:9">
      <c r="A101" s="114" t="s">
        <v>547</v>
      </c>
      <c r="B101" s="112"/>
      <c r="C101" s="112">
        <v>0</v>
      </c>
      <c r="D101" s="112">
        <v>0</v>
      </c>
      <c r="E101" s="112">
        <v>0</v>
      </c>
      <c r="F101" s="112">
        <v>0</v>
      </c>
      <c r="G101" s="112">
        <v>15900000</v>
      </c>
      <c r="H101" s="170"/>
      <c r="I101" s="281"/>
    </row>
    <row r="102" spans="1:7">
      <c r="A102" s="278"/>
      <c r="B102" s="279"/>
      <c r="C102" s="279"/>
      <c r="D102" s="279"/>
      <c r="E102" s="279"/>
      <c r="F102" s="279"/>
      <c r="G102" s="125"/>
    </row>
    <row r="103" spans="1:1">
      <c r="A103" s="236"/>
    </row>
    <row r="104" spans="1:1">
      <c r="A104" s="236"/>
    </row>
    <row r="105" ht="15" customHeight="1" spans="1:1">
      <c r="A105" s="236"/>
    </row>
    <row r="106" ht="13.5" customHeight="1" spans="1:7">
      <c r="A106" s="137"/>
      <c r="B106" s="137"/>
      <c r="C106" s="137"/>
      <c r="D106" s="137"/>
      <c r="E106" s="137"/>
      <c r="F106" s="137"/>
      <c r="G106" s="137"/>
    </row>
    <row r="107" ht="13.5" customHeight="1" spans="1:7">
      <c r="A107" s="137"/>
      <c r="B107" s="137"/>
      <c r="C107" s="137"/>
      <c r="D107" s="137"/>
      <c r="E107" s="137"/>
      <c r="F107" s="137"/>
      <c r="G107" s="137"/>
    </row>
    <row r="108" spans="1:1">
      <c r="A108" s="93" t="s">
        <v>0</v>
      </c>
    </row>
    <row r="109" spans="1:1">
      <c r="A109" s="93" t="s">
        <v>413</v>
      </c>
    </row>
    <row r="110" ht="15" customHeight="1" spans="1:2">
      <c r="A110" s="95"/>
      <c r="B110" s="201"/>
    </row>
    <row r="111" ht="15" customHeight="1" spans="2:2">
      <c r="B111" s="201"/>
    </row>
    <row r="112" ht="15" customHeight="1" spans="1:7">
      <c r="A112" s="97" t="s">
        <v>2</v>
      </c>
      <c r="B112" s="97"/>
      <c r="C112" s="97"/>
      <c r="D112" s="97"/>
      <c r="E112" s="97"/>
      <c r="F112" s="97"/>
      <c r="G112" s="97"/>
    </row>
    <row r="113" ht="15" customHeight="1" spans="1:7">
      <c r="A113" s="98" t="s">
        <v>3</v>
      </c>
      <c r="B113" s="98"/>
      <c r="C113" s="98"/>
      <c r="D113" s="98"/>
      <c r="E113" s="98"/>
      <c r="F113" s="98"/>
      <c r="G113" s="98"/>
    </row>
    <row r="114" spans="2:2">
      <c r="B114" s="201"/>
    </row>
    <row r="115" ht="15" spans="1:2">
      <c r="A115" s="202" t="s">
        <v>548</v>
      </c>
      <c r="B115" s="201"/>
    </row>
    <row r="116" ht="15" customHeight="1" spans="2:2">
      <c r="B116" s="201"/>
    </row>
    <row r="117" ht="15" customHeight="1" spans="1:7">
      <c r="A117" s="101" t="s">
        <v>5</v>
      </c>
      <c r="B117" s="179" t="s">
        <v>6</v>
      </c>
      <c r="C117" s="102" t="s">
        <v>7</v>
      </c>
      <c r="D117" s="139" t="s">
        <v>8</v>
      </c>
      <c r="E117" s="223"/>
      <c r="F117" s="140"/>
      <c r="G117" s="102" t="s">
        <v>9</v>
      </c>
    </row>
    <row r="118" ht="15" customHeight="1" spans="1:8">
      <c r="A118" s="105"/>
      <c r="B118" s="203"/>
      <c r="C118" s="106"/>
      <c r="D118" s="204" t="s">
        <v>10</v>
      </c>
      <c r="E118" s="204" t="s">
        <v>11</v>
      </c>
      <c r="F118" s="204" t="s">
        <v>12</v>
      </c>
      <c r="G118" s="106"/>
      <c r="H118" s="224"/>
    </row>
    <row r="119" ht="15" customHeight="1" spans="1:7">
      <c r="A119" s="105"/>
      <c r="B119" s="182"/>
      <c r="C119" s="105">
        <v>2020</v>
      </c>
      <c r="D119" s="205" t="s">
        <v>13</v>
      </c>
      <c r="E119" s="205" t="s">
        <v>14</v>
      </c>
      <c r="F119" s="205"/>
      <c r="G119" s="106">
        <v>2022</v>
      </c>
    </row>
    <row r="120" ht="9" customHeight="1" spans="1:7">
      <c r="A120" s="206"/>
      <c r="B120" s="207"/>
      <c r="C120" s="206"/>
      <c r="D120" s="206"/>
      <c r="E120" s="206"/>
      <c r="F120" s="206"/>
      <c r="G120" s="237"/>
    </row>
    <row r="121" s="95" customFormat="1" ht="13.7" customHeight="1" spans="1:9">
      <c r="A121" s="114" t="s">
        <v>540</v>
      </c>
      <c r="B121" s="214" t="s">
        <v>541</v>
      </c>
      <c r="C121" s="112"/>
      <c r="D121" s="112"/>
      <c r="E121" s="112"/>
      <c r="F121" s="112"/>
      <c r="G121" s="112"/>
      <c r="H121" s="164"/>
      <c r="I121" s="281"/>
    </row>
    <row r="122" s="95" customFormat="1" ht="13.7" customHeight="1" spans="1:9">
      <c r="A122" s="114" t="s">
        <v>549</v>
      </c>
      <c r="B122" s="112"/>
      <c r="C122" s="112"/>
      <c r="D122" s="112"/>
      <c r="E122" s="112"/>
      <c r="F122" s="112"/>
      <c r="G122" s="112"/>
      <c r="H122" s="164"/>
      <c r="I122" s="281"/>
    </row>
    <row r="123" s="95" customFormat="1" ht="13.7" customHeight="1" spans="1:9">
      <c r="A123" s="114" t="s">
        <v>550</v>
      </c>
      <c r="B123" s="112"/>
      <c r="C123" s="112">
        <v>0</v>
      </c>
      <c r="D123" s="112">
        <v>0</v>
      </c>
      <c r="E123" s="112">
        <v>0</v>
      </c>
      <c r="F123" s="112">
        <v>0</v>
      </c>
      <c r="G123" s="112">
        <v>15900000</v>
      </c>
      <c r="H123" s="164"/>
      <c r="I123" s="281"/>
    </row>
    <row r="124" s="95" customFormat="1" ht="13.7" customHeight="1" spans="1:9">
      <c r="A124" s="114" t="s">
        <v>551</v>
      </c>
      <c r="B124" s="112"/>
      <c r="C124" s="112">
        <v>0</v>
      </c>
      <c r="D124" s="112">
        <v>0</v>
      </c>
      <c r="E124" s="112">
        <v>0</v>
      </c>
      <c r="F124" s="112">
        <v>0</v>
      </c>
      <c r="G124" s="112">
        <v>15900000</v>
      </c>
      <c r="H124" s="164"/>
      <c r="I124" s="281"/>
    </row>
    <row r="125" s="95" customFormat="1" ht="13.7" customHeight="1" spans="1:9">
      <c r="A125" s="114" t="s">
        <v>552</v>
      </c>
      <c r="B125" s="112"/>
      <c r="C125" s="112"/>
      <c r="D125" s="112"/>
      <c r="E125" s="112"/>
      <c r="F125" s="112"/>
      <c r="G125" s="112"/>
      <c r="H125" s="164"/>
      <c r="I125" s="281"/>
    </row>
    <row r="126" s="95" customFormat="1" ht="13.7" customHeight="1" spans="1:9">
      <c r="A126" s="114" t="s">
        <v>553</v>
      </c>
      <c r="B126" s="112"/>
      <c r="C126" s="112">
        <v>0</v>
      </c>
      <c r="D126" s="112">
        <v>0</v>
      </c>
      <c r="E126" s="112">
        <v>0</v>
      </c>
      <c r="F126" s="112">
        <v>0</v>
      </c>
      <c r="G126" s="112">
        <v>21500000</v>
      </c>
      <c r="H126" s="164"/>
      <c r="I126" s="281"/>
    </row>
    <row r="127" s="95" customFormat="1" ht="13.7" customHeight="1" spans="1:9">
      <c r="A127" s="114" t="s">
        <v>554</v>
      </c>
      <c r="B127" s="214" t="s">
        <v>232</v>
      </c>
      <c r="C127" s="112"/>
      <c r="D127" s="112"/>
      <c r="E127" s="112"/>
      <c r="F127" s="112"/>
      <c r="G127" s="112"/>
      <c r="H127" s="164"/>
      <c r="I127" s="281"/>
    </row>
    <row r="128" s="95" customFormat="1" ht="13.7" customHeight="1" spans="1:9">
      <c r="A128" s="114" t="s">
        <v>555</v>
      </c>
      <c r="B128" s="112"/>
      <c r="C128" s="112"/>
      <c r="D128" s="112"/>
      <c r="E128" s="112"/>
      <c r="F128" s="112"/>
      <c r="G128" s="112"/>
      <c r="H128" s="164"/>
      <c r="I128" s="281"/>
    </row>
    <row r="129" s="95" customFormat="1" ht="13.7" customHeight="1" spans="1:9">
      <c r="A129" s="114" t="s">
        <v>556</v>
      </c>
      <c r="B129" s="214"/>
      <c r="C129" s="112">
        <v>0</v>
      </c>
      <c r="D129" s="112">
        <v>0</v>
      </c>
      <c r="E129" s="112">
        <v>0</v>
      </c>
      <c r="F129" s="112">
        <v>0</v>
      </c>
      <c r="G129" s="112">
        <v>2200000</v>
      </c>
      <c r="H129" s="164"/>
      <c r="I129" s="281"/>
    </row>
    <row r="130" s="95" customFormat="1" ht="13.7" customHeight="1" spans="1:9">
      <c r="A130" s="114" t="s">
        <v>557</v>
      </c>
      <c r="B130" s="112"/>
      <c r="C130" s="112"/>
      <c r="D130" s="112"/>
      <c r="E130" s="112"/>
      <c r="F130" s="112"/>
      <c r="G130" s="112"/>
      <c r="H130" s="164"/>
      <c r="I130" s="281"/>
    </row>
    <row r="131" s="95" customFormat="1" ht="13.7" customHeight="1" spans="1:9">
      <c r="A131" s="114" t="s">
        <v>558</v>
      </c>
      <c r="B131" s="112"/>
      <c r="C131" s="112">
        <v>0</v>
      </c>
      <c r="D131" s="112">
        <v>0</v>
      </c>
      <c r="E131" s="112">
        <v>0</v>
      </c>
      <c r="F131" s="112">
        <v>0</v>
      </c>
      <c r="G131" s="112">
        <v>4150000</v>
      </c>
      <c r="H131" s="164"/>
      <c r="I131" s="281"/>
    </row>
    <row r="132" s="95" customFormat="1" ht="13.7" customHeight="1" spans="1:9">
      <c r="A132" s="114" t="s">
        <v>559</v>
      </c>
      <c r="B132" s="112"/>
      <c r="C132" s="112"/>
      <c r="D132" s="112"/>
      <c r="E132" s="112"/>
      <c r="F132" s="112"/>
      <c r="G132" s="112"/>
      <c r="H132" s="164"/>
      <c r="I132" s="281"/>
    </row>
    <row r="133" s="95" customFormat="1" ht="13.7" customHeight="1" spans="1:9">
      <c r="A133" s="114" t="s">
        <v>560</v>
      </c>
      <c r="B133" s="112"/>
      <c r="C133" s="112">
        <v>0</v>
      </c>
      <c r="D133" s="112">
        <v>0</v>
      </c>
      <c r="E133" s="112">
        <v>0</v>
      </c>
      <c r="F133" s="112">
        <v>0</v>
      </c>
      <c r="G133" s="112">
        <v>1330000</v>
      </c>
      <c r="H133" s="164"/>
      <c r="I133" s="281"/>
    </row>
    <row r="134" s="95" customFormat="1" ht="13.7" customHeight="1" spans="1:9">
      <c r="A134" s="114" t="s">
        <v>561</v>
      </c>
      <c r="B134" s="112"/>
      <c r="C134" s="112"/>
      <c r="D134" s="112"/>
      <c r="E134" s="112"/>
      <c r="F134" s="112"/>
      <c r="G134" s="112"/>
      <c r="H134" s="164"/>
      <c r="I134" s="281"/>
    </row>
    <row r="135" s="95" customFormat="1" ht="13.7" customHeight="1" spans="1:9">
      <c r="A135" s="114" t="s">
        <v>562</v>
      </c>
      <c r="B135" s="112"/>
      <c r="C135" s="112">
        <v>0</v>
      </c>
      <c r="D135" s="112">
        <v>0</v>
      </c>
      <c r="E135" s="112">
        <v>0</v>
      </c>
      <c r="F135" s="112">
        <v>0</v>
      </c>
      <c r="G135" s="112">
        <v>17400000</v>
      </c>
      <c r="H135" s="164"/>
      <c r="I135" s="281"/>
    </row>
    <row r="136" s="95" customFormat="1" ht="13.7" customHeight="1" spans="1:9">
      <c r="A136" s="114" t="s">
        <v>563</v>
      </c>
      <c r="B136" s="214" t="s">
        <v>234</v>
      </c>
      <c r="C136" s="112"/>
      <c r="D136" s="112"/>
      <c r="E136" s="112"/>
      <c r="F136" s="112"/>
      <c r="G136" s="112"/>
      <c r="H136" s="164"/>
      <c r="I136" s="281"/>
    </row>
    <row r="137" s="95" customFormat="1" ht="13.7" customHeight="1" spans="1:9">
      <c r="A137" s="114" t="s">
        <v>564</v>
      </c>
      <c r="B137" s="112"/>
      <c r="C137" s="112"/>
      <c r="D137" s="112"/>
      <c r="E137" s="112"/>
      <c r="F137" s="112"/>
      <c r="G137" s="112"/>
      <c r="H137" s="164"/>
      <c r="I137" s="281"/>
    </row>
    <row r="138" s="95" customFormat="1" ht="13.7" customHeight="1" spans="1:9">
      <c r="A138" s="114" t="s">
        <v>565</v>
      </c>
      <c r="B138" s="112"/>
      <c r="C138" s="112">
        <v>0</v>
      </c>
      <c r="D138" s="112">
        <v>0</v>
      </c>
      <c r="E138" s="112">
        <v>0</v>
      </c>
      <c r="F138" s="112">
        <v>0</v>
      </c>
      <c r="G138" s="112">
        <v>720000</v>
      </c>
      <c r="H138" s="164"/>
      <c r="I138" s="281"/>
    </row>
    <row r="139" s="95" customFormat="1" ht="13.7" customHeight="1" spans="1:9">
      <c r="A139" s="114" t="s">
        <v>566</v>
      </c>
      <c r="B139" s="214" t="s">
        <v>567</v>
      </c>
      <c r="C139" s="112"/>
      <c r="D139" s="112"/>
      <c r="E139" s="112"/>
      <c r="F139" s="112"/>
      <c r="G139" s="112"/>
      <c r="H139" s="164"/>
      <c r="I139" s="281"/>
    </row>
    <row r="140" s="95" customFormat="1" ht="13.7" customHeight="1" spans="1:9">
      <c r="A140" s="114" t="s">
        <v>568</v>
      </c>
      <c r="B140" s="112"/>
      <c r="C140" s="112"/>
      <c r="D140" s="112"/>
      <c r="E140" s="112"/>
      <c r="F140" s="112"/>
      <c r="G140" s="112"/>
      <c r="H140" s="164"/>
      <c r="I140" s="281"/>
    </row>
    <row r="141" s="95" customFormat="1" ht="13.7" customHeight="1" spans="1:9">
      <c r="A141" s="114" t="s">
        <v>569</v>
      </c>
      <c r="B141" s="112"/>
      <c r="C141" s="112">
        <v>0</v>
      </c>
      <c r="D141" s="112">
        <v>0</v>
      </c>
      <c r="E141" s="112">
        <v>0</v>
      </c>
      <c r="F141" s="112">
        <v>0</v>
      </c>
      <c r="G141" s="112">
        <v>3500000</v>
      </c>
      <c r="H141" s="164"/>
      <c r="I141" s="281"/>
    </row>
    <row r="142" ht="15" customHeight="1" spans="1:7">
      <c r="A142" s="125"/>
      <c r="B142" s="212"/>
      <c r="C142" s="212"/>
      <c r="D142" s="212"/>
      <c r="E142" s="212"/>
      <c r="F142" s="212"/>
      <c r="G142" s="212"/>
    </row>
    <row r="143" ht="16.5" customHeight="1" spans="1:7">
      <c r="A143" s="179" t="s">
        <v>237</v>
      </c>
      <c r="B143" s="217"/>
      <c r="C143" s="148">
        <f>SUM(C96:C102,C121:C142)</f>
        <v>0</v>
      </c>
      <c r="D143" s="148">
        <f>SUM(D96:D102,D121:D142)</f>
        <v>0</v>
      </c>
      <c r="E143" s="148">
        <f>SUM(E96:E102,E121:E142)</f>
        <v>0</v>
      </c>
      <c r="F143" s="148">
        <f>SUM(F96:F102,F121:F142)</f>
        <v>0</v>
      </c>
      <c r="G143" s="148">
        <f>SUM(G96:G102,G121:G142)</f>
        <v>152850000</v>
      </c>
    </row>
    <row r="144" ht="16.5" customHeight="1" spans="1:7">
      <c r="A144" s="182"/>
      <c r="B144" s="218"/>
      <c r="C144" s="151"/>
      <c r="D144" s="151"/>
      <c r="E144" s="151"/>
      <c r="F144" s="151"/>
      <c r="G144" s="151"/>
    </row>
    <row r="145" ht="16.5" customHeight="1" spans="1:7">
      <c r="A145" s="184" t="s">
        <v>238</v>
      </c>
      <c r="B145" s="217"/>
      <c r="C145" s="220">
        <f>C43+C90+C143</f>
        <v>88194710.69</v>
      </c>
      <c r="D145" s="220">
        <f>D43+D90+D143</f>
        <v>42482755.97</v>
      </c>
      <c r="E145" s="220">
        <f>E43+E90+E143</f>
        <v>59724472.32</v>
      </c>
      <c r="F145" s="220">
        <f>F43+F90+F143</f>
        <v>102207228.29</v>
      </c>
      <c r="G145" s="220">
        <f>G43+G90+G143</f>
        <v>254595731</v>
      </c>
    </row>
    <row r="146" ht="16.5" customHeight="1" spans="1:7">
      <c r="A146" s="186"/>
      <c r="B146" s="218"/>
      <c r="C146" s="221"/>
      <c r="D146" s="221"/>
      <c r="E146" s="221"/>
      <c r="F146" s="221"/>
      <c r="G146" s="221"/>
    </row>
    <row r="147" spans="1:7">
      <c r="A147" s="282"/>
      <c r="B147" s="282"/>
      <c r="C147" s="282"/>
      <c r="D147" s="282"/>
      <c r="E147" s="282"/>
      <c r="F147" s="282"/>
      <c r="G147" s="282"/>
    </row>
    <row r="148" ht="10.5" customHeight="1"/>
    <row r="149" spans="1:5">
      <c r="A149" s="93" t="s">
        <v>239</v>
      </c>
      <c r="B149" s="93" t="s">
        <v>240</v>
      </c>
      <c r="E149" s="93" t="s">
        <v>241</v>
      </c>
    </row>
    <row r="150" ht="15" customHeight="1"/>
    <row r="151" ht="15" customHeight="1"/>
    <row r="152" ht="15" customHeight="1"/>
    <row r="153" spans="1:7">
      <c r="A153" s="283" t="s">
        <v>570</v>
      </c>
      <c r="B153" s="199" t="s">
        <v>243</v>
      </c>
      <c r="C153" s="199"/>
      <c r="D153" s="199"/>
      <c r="E153" s="199" t="s">
        <v>244</v>
      </c>
      <c r="F153" s="199"/>
      <c r="G153" s="199"/>
    </row>
    <row r="154" ht="15" customHeight="1" spans="1:7">
      <c r="A154" s="200" t="s">
        <v>571</v>
      </c>
      <c r="B154" s="200" t="s">
        <v>265</v>
      </c>
      <c r="C154" s="200"/>
      <c r="D154" s="200"/>
      <c r="E154" s="200" t="s">
        <v>247</v>
      </c>
      <c r="F154" s="200" t="s">
        <v>572</v>
      </c>
      <c r="G154" s="200"/>
    </row>
    <row r="155" spans="1:4">
      <c r="A155" s="200" t="s">
        <v>573</v>
      </c>
      <c r="B155" s="200"/>
      <c r="C155" s="200"/>
      <c r="D155" s="200"/>
    </row>
    <row r="158" ht="33" customHeight="1" spans="1:7">
      <c r="A158" s="248"/>
      <c r="B158" s="248"/>
      <c r="C158" s="248"/>
      <c r="D158" s="248"/>
      <c r="E158" s="248"/>
      <c r="F158" s="248"/>
      <c r="G158" s="248"/>
    </row>
    <row r="159" ht="13.5" customHeight="1" spans="1:7">
      <c r="A159" s="137"/>
      <c r="B159" s="137"/>
      <c r="C159" s="137"/>
      <c r="D159" s="137"/>
      <c r="E159" s="137"/>
      <c r="F159" s="137"/>
      <c r="G159" s="137"/>
    </row>
    <row r="160" ht="13.5" customHeight="1" spans="1:7">
      <c r="A160" s="137"/>
      <c r="B160" s="137"/>
      <c r="C160" s="137"/>
      <c r="D160" s="137"/>
      <c r="E160" s="137"/>
      <c r="F160" s="137"/>
      <c r="G160" s="137"/>
    </row>
  </sheetData>
  <sheetProtection password="D60D" sheet="1" objects="1"/>
  <mergeCells count="59">
    <mergeCell ref="A5:G5"/>
    <mergeCell ref="A6:G6"/>
    <mergeCell ref="D10:F10"/>
    <mergeCell ref="A58:G58"/>
    <mergeCell ref="A59:G59"/>
    <mergeCell ref="D63:F63"/>
    <mergeCell ref="C74:F74"/>
    <mergeCell ref="A112:G112"/>
    <mergeCell ref="A113:G113"/>
    <mergeCell ref="D117:F117"/>
    <mergeCell ref="B153:D153"/>
    <mergeCell ref="E153:G153"/>
    <mergeCell ref="B154:D154"/>
    <mergeCell ref="E154:G154"/>
    <mergeCell ref="B155:D155"/>
    <mergeCell ref="A158:G158"/>
    <mergeCell ref="A10:A12"/>
    <mergeCell ref="A43:A44"/>
    <mergeCell ref="A63:A65"/>
    <mergeCell ref="A90:A91"/>
    <mergeCell ref="A117:A119"/>
    <mergeCell ref="A143:A144"/>
    <mergeCell ref="A145:A146"/>
    <mergeCell ref="B10:B12"/>
    <mergeCell ref="B63:B65"/>
    <mergeCell ref="B77:B78"/>
    <mergeCell ref="B117:B119"/>
    <mergeCell ref="C10:C11"/>
    <mergeCell ref="C43:C44"/>
    <mergeCell ref="C63:C64"/>
    <mergeCell ref="C90:C91"/>
    <mergeCell ref="C117:C118"/>
    <mergeCell ref="C143:C144"/>
    <mergeCell ref="C145:C146"/>
    <mergeCell ref="D43:D44"/>
    <mergeCell ref="D90:D91"/>
    <mergeCell ref="D143:D144"/>
    <mergeCell ref="D145:D146"/>
    <mergeCell ref="E43:E44"/>
    <mergeCell ref="E90:E91"/>
    <mergeCell ref="E143:E144"/>
    <mergeCell ref="E145:E146"/>
    <mergeCell ref="F11:F12"/>
    <mergeCell ref="F43:F44"/>
    <mergeCell ref="F64:F65"/>
    <mergeCell ref="F90:F91"/>
    <mergeCell ref="F118:F119"/>
    <mergeCell ref="F143:F144"/>
    <mergeCell ref="F145:F146"/>
    <mergeCell ref="G10:G11"/>
    <mergeCell ref="G43:G44"/>
    <mergeCell ref="G63:G64"/>
    <mergeCell ref="G90:G91"/>
    <mergeCell ref="G117:G118"/>
    <mergeCell ref="G143:G144"/>
    <mergeCell ref="G145:G146"/>
    <mergeCell ref="A159:G160"/>
    <mergeCell ref="A106:G107"/>
    <mergeCell ref="A52:G53"/>
  </mergeCells>
  <pageMargins left="0.432638888888889" right="0.156944444444444" top="0.590277777777778" bottom="0.196527777777778" header="0.472222222222222" footer="0.156944444444444"/>
  <pageSetup paperSize="1" orientation="portrait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L107"/>
  <sheetViews>
    <sheetView topLeftCell="A85" workbookViewId="0">
      <selection activeCell="A98" sqref="A98:G98"/>
    </sheetView>
  </sheetViews>
  <sheetFormatPr defaultColWidth="9" defaultRowHeight="12"/>
  <cols>
    <col min="1" max="1" width="34.2890625" style="93" customWidth="1"/>
    <col min="2" max="2" width="7" style="93" customWidth="1"/>
    <col min="3" max="3" width="11.4296875" style="93" customWidth="1"/>
    <col min="4" max="5" width="11.2890625" style="93" customWidth="1"/>
    <col min="6" max="6" width="11.4296875" style="93" customWidth="1"/>
    <col min="7" max="7" width="11.7109375" style="93" customWidth="1"/>
    <col min="8" max="16384" width="9.140625" style="93"/>
  </cols>
  <sheetData>
    <row r="1" spans="1:1">
      <c r="A1" s="93" t="s">
        <v>0</v>
      </c>
    </row>
    <row r="2" spans="1:1">
      <c r="A2" s="93" t="s">
        <v>387</v>
      </c>
    </row>
    <row r="3" ht="15" customHeight="1" spans="1:2">
      <c r="A3" s="95"/>
      <c r="B3" s="201"/>
    </row>
    <row r="4" ht="15" customHeight="1" spans="2:2">
      <c r="B4" s="201"/>
    </row>
    <row r="5" ht="15" customHeight="1" spans="1:7">
      <c r="A5" s="97" t="s">
        <v>2</v>
      </c>
      <c r="B5" s="97"/>
      <c r="C5" s="97"/>
      <c r="D5" s="97"/>
      <c r="E5" s="97"/>
      <c r="F5" s="97"/>
      <c r="G5" s="97"/>
    </row>
    <row r="6" ht="15" customHeight="1" spans="1:7">
      <c r="A6" s="98" t="s">
        <v>3</v>
      </c>
      <c r="B6" s="98"/>
      <c r="C6" s="98"/>
      <c r="D6" s="98"/>
      <c r="E6" s="98"/>
      <c r="F6" s="98"/>
      <c r="G6" s="98"/>
    </row>
    <row r="7" spans="2:2">
      <c r="B7" s="201"/>
    </row>
    <row r="8" ht="14" spans="1:2">
      <c r="A8" s="202" t="s">
        <v>574</v>
      </c>
      <c r="B8" s="201"/>
    </row>
    <row r="9" ht="15" customHeight="1" spans="2:2">
      <c r="B9" s="201"/>
    </row>
    <row r="10" ht="15" customHeight="1" spans="1:7">
      <c r="A10" s="101" t="s">
        <v>5</v>
      </c>
      <c r="B10" s="179" t="s">
        <v>6</v>
      </c>
      <c r="C10" s="102" t="s">
        <v>7</v>
      </c>
      <c r="D10" s="139" t="s">
        <v>8</v>
      </c>
      <c r="E10" s="223"/>
      <c r="F10" s="140"/>
      <c r="G10" s="102" t="s">
        <v>9</v>
      </c>
    </row>
    <row r="11" ht="15" customHeight="1" spans="1:8">
      <c r="A11" s="105"/>
      <c r="B11" s="203"/>
      <c r="C11" s="106"/>
      <c r="D11" s="204" t="s">
        <v>10</v>
      </c>
      <c r="E11" s="204" t="s">
        <v>11</v>
      </c>
      <c r="F11" s="204" t="s">
        <v>12</v>
      </c>
      <c r="G11" s="106"/>
      <c r="H11" s="224"/>
    </row>
    <row r="12" ht="15" customHeight="1" spans="1:7">
      <c r="A12" s="105"/>
      <c r="B12" s="182"/>
      <c r="C12" s="105">
        <v>2020</v>
      </c>
      <c r="D12" s="205" t="s">
        <v>13</v>
      </c>
      <c r="E12" s="205" t="s">
        <v>14</v>
      </c>
      <c r="F12" s="205"/>
      <c r="G12" s="106">
        <v>2022</v>
      </c>
    </row>
    <row r="13" ht="9" customHeight="1" spans="1:7">
      <c r="A13" s="206"/>
      <c r="B13" s="207"/>
      <c r="C13" s="206"/>
      <c r="D13" s="206"/>
      <c r="E13" s="206"/>
      <c r="F13" s="206"/>
      <c r="G13" s="237"/>
    </row>
    <row r="14" ht="15" customHeight="1" spans="1:7">
      <c r="A14" s="113" t="s">
        <v>15</v>
      </c>
      <c r="B14" s="210" t="s">
        <v>16</v>
      </c>
      <c r="C14" s="212"/>
      <c r="D14" s="212"/>
      <c r="E14" s="212"/>
      <c r="F14" s="212"/>
      <c r="G14" s="212"/>
    </row>
    <row r="15" s="169" customFormat="1" ht="6.75" customHeight="1" spans="1:7">
      <c r="A15" s="212"/>
      <c r="B15" s="210"/>
      <c r="C15" s="114"/>
      <c r="D15" s="114"/>
      <c r="E15" s="114"/>
      <c r="F15" s="114"/>
      <c r="G15" s="114"/>
    </row>
    <row r="16" s="169" customFormat="1" ht="15" customHeight="1" spans="1:7">
      <c r="A16" s="114" t="s">
        <v>17</v>
      </c>
      <c r="B16" s="214" t="s">
        <v>18</v>
      </c>
      <c r="C16" s="112">
        <v>0</v>
      </c>
      <c r="D16" s="112">
        <v>0</v>
      </c>
      <c r="E16" s="112">
        <f>+F16-D16</f>
        <v>59094</v>
      </c>
      <c r="F16" s="112">
        <v>59094</v>
      </c>
      <c r="G16" s="112">
        <v>13333380</v>
      </c>
    </row>
    <row r="17" s="169" customFormat="1" ht="15" customHeight="1" spans="1:7">
      <c r="A17" s="114" t="s">
        <v>19</v>
      </c>
      <c r="B17" s="214" t="s">
        <v>20</v>
      </c>
      <c r="C17" s="112">
        <v>0</v>
      </c>
      <c r="D17" s="112">
        <v>0</v>
      </c>
      <c r="E17" s="112">
        <f t="shared" ref="E17:E31" si="0">+F17-D17</f>
        <v>0</v>
      </c>
      <c r="F17" s="112">
        <v>0</v>
      </c>
      <c r="G17" s="112">
        <v>792000</v>
      </c>
    </row>
    <row r="18" s="169" customFormat="1" ht="15" customHeight="1" spans="1:7">
      <c r="A18" s="114" t="s">
        <v>21</v>
      </c>
      <c r="B18" s="214" t="s">
        <v>22</v>
      </c>
      <c r="C18" s="112">
        <v>0</v>
      </c>
      <c r="D18" s="112">
        <v>0</v>
      </c>
      <c r="E18" s="112">
        <f t="shared" si="0"/>
        <v>0</v>
      </c>
      <c r="F18" s="112">
        <v>0</v>
      </c>
      <c r="G18" s="112">
        <v>90000</v>
      </c>
    </row>
    <row r="19" s="169" customFormat="1" ht="15" customHeight="1" spans="1:7">
      <c r="A19" s="114" t="s">
        <v>23</v>
      </c>
      <c r="B19" s="214" t="s">
        <v>24</v>
      </c>
      <c r="C19" s="112">
        <v>0</v>
      </c>
      <c r="D19" s="112">
        <v>0</v>
      </c>
      <c r="E19" s="112">
        <f t="shared" si="0"/>
        <v>0</v>
      </c>
      <c r="F19" s="112">
        <v>0</v>
      </c>
      <c r="G19" s="112">
        <v>90000</v>
      </c>
    </row>
    <row r="20" s="169" customFormat="1" ht="15" customHeight="1" spans="1:7">
      <c r="A20" s="114" t="s">
        <v>25</v>
      </c>
      <c r="B20" s="214" t="s">
        <v>26</v>
      </c>
      <c r="C20" s="112">
        <v>0</v>
      </c>
      <c r="D20" s="112">
        <v>0</v>
      </c>
      <c r="E20" s="112">
        <f t="shared" si="0"/>
        <v>0</v>
      </c>
      <c r="F20" s="112">
        <v>0</v>
      </c>
      <c r="G20" s="112">
        <v>198000</v>
      </c>
    </row>
    <row r="21" s="169" customFormat="1" ht="15" customHeight="1" spans="1:7">
      <c r="A21" s="114" t="s">
        <v>27</v>
      </c>
      <c r="B21" s="214" t="s">
        <v>28</v>
      </c>
      <c r="C21" s="112"/>
      <c r="D21" s="112"/>
      <c r="E21" s="112"/>
      <c r="F21" s="112"/>
      <c r="G21" s="112"/>
    </row>
    <row r="22" s="169" customFormat="1" ht="15" customHeight="1" spans="1:7">
      <c r="A22" s="114" t="s">
        <v>30</v>
      </c>
      <c r="B22" s="214"/>
      <c r="C22" s="112">
        <v>0</v>
      </c>
      <c r="D22" s="112">
        <v>0</v>
      </c>
      <c r="E22" s="112">
        <f t="shared" ref="E22" si="1">+F22-D22</f>
        <v>0</v>
      </c>
      <c r="F22" s="112">
        <v>0</v>
      </c>
      <c r="G22" s="112">
        <v>22307</v>
      </c>
    </row>
    <row r="23" s="169" customFormat="1" ht="15" customHeight="1" spans="1:7">
      <c r="A23" s="114" t="s">
        <v>33</v>
      </c>
      <c r="B23" s="214" t="s">
        <v>34</v>
      </c>
      <c r="C23" s="112">
        <v>0</v>
      </c>
      <c r="D23" s="112">
        <v>0</v>
      </c>
      <c r="E23" s="112">
        <f t="shared" si="0"/>
        <v>8442</v>
      </c>
      <c r="F23" s="112">
        <v>8442</v>
      </c>
      <c r="G23" s="112">
        <v>1111115</v>
      </c>
    </row>
    <row r="24" s="169" customFormat="1" ht="15" customHeight="1" spans="1:7">
      <c r="A24" s="114" t="s">
        <v>35</v>
      </c>
      <c r="B24" s="214" t="s">
        <v>36</v>
      </c>
      <c r="C24" s="112">
        <v>0</v>
      </c>
      <c r="D24" s="112">
        <v>0</v>
      </c>
      <c r="E24" s="112">
        <f t="shared" si="0"/>
        <v>0</v>
      </c>
      <c r="F24" s="112">
        <v>0</v>
      </c>
      <c r="G24" s="112">
        <v>165000</v>
      </c>
    </row>
    <row r="25" s="169" customFormat="1" ht="15" customHeight="1" spans="1:7">
      <c r="A25" s="114" t="s">
        <v>37</v>
      </c>
      <c r="B25" s="214" t="s">
        <v>38</v>
      </c>
      <c r="C25" s="112"/>
      <c r="D25" s="112"/>
      <c r="E25" s="112"/>
      <c r="F25" s="112"/>
      <c r="G25" s="112"/>
    </row>
    <row r="26" s="169" customFormat="1" ht="15" customHeight="1" spans="1:7">
      <c r="A26" s="114" t="s">
        <v>39</v>
      </c>
      <c r="B26" s="214"/>
      <c r="C26" s="112">
        <v>0</v>
      </c>
      <c r="D26" s="112">
        <v>0</v>
      </c>
      <c r="E26" s="112">
        <f t="shared" si="0"/>
        <v>0</v>
      </c>
      <c r="F26" s="112">
        <v>0</v>
      </c>
      <c r="G26" s="112">
        <v>1111115</v>
      </c>
    </row>
    <row r="27" s="169" customFormat="1" ht="15" customHeight="1" spans="1:7">
      <c r="A27" s="114" t="s">
        <v>40</v>
      </c>
      <c r="B27" s="214"/>
      <c r="C27" s="142">
        <v>0</v>
      </c>
      <c r="D27" s="112">
        <v>0</v>
      </c>
      <c r="E27" s="112">
        <v>0</v>
      </c>
      <c r="F27" s="112">
        <v>0</v>
      </c>
      <c r="G27" s="112">
        <v>165000</v>
      </c>
    </row>
    <row r="28" s="169" customFormat="1" ht="15" customHeight="1" spans="1:7">
      <c r="A28" s="114" t="s">
        <v>42</v>
      </c>
      <c r="B28" s="214" t="s">
        <v>43</v>
      </c>
      <c r="C28" s="112">
        <v>0</v>
      </c>
      <c r="D28" s="112">
        <v>0</v>
      </c>
      <c r="E28" s="112">
        <f t="shared" si="0"/>
        <v>7092</v>
      </c>
      <c r="F28" s="112">
        <v>7092</v>
      </c>
      <c r="G28" s="112">
        <v>1600006</v>
      </c>
    </row>
    <row r="29" s="169" customFormat="1" ht="15" customHeight="1" spans="1:7">
      <c r="A29" s="114" t="s">
        <v>44</v>
      </c>
      <c r="B29" s="214" t="s">
        <v>45</v>
      </c>
      <c r="C29" s="112">
        <v>0</v>
      </c>
      <c r="D29" s="112">
        <v>0</v>
      </c>
      <c r="E29" s="112">
        <f t="shared" si="0"/>
        <v>0</v>
      </c>
      <c r="F29" s="112">
        <v>0</v>
      </c>
      <c r="G29" s="112">
        <v>39600</v>
      </c>
    </row>
    <row r="30" s="169" customFormat="1" ht="15" customHeight="1" spans="1:7">
      <c r="A30" s="114" t="s">
        <v>46</v>
      </c>
      <c r="B30" s="214" t="s">
        <v>47</v>
      </c>
      <c r="C30" s="112">
        <v>0</v>
      </c>
      <c r="D30" s="112">
        <v>0</v>
      </c>
      <c r="E30" s="112">
        <f t="shared" si="0"/>
        <v>805</v>
      </c>
      <c r="F30" s="112">
        <v>805</v>
      </c>
      <c r="G30" s="112">
        <v>196837</v>
      </c>
    </row>
    <row r="31" s="169" customFormat="1" ht="15" customHeight="1" spans="1:7">
      <c r="A31" s="114" t="s">
        <v>48</v>
      </c>
      <c r="B31" s="214" t="s">
        <v>49</v>
      </c>
      <c r="C31" s="112">
        <v>0</v>
      </c>
      <c r="D31" s="112">
        <v>0</v>
      </c>
      <c r="E31" s="112">
        <f t="shared" si="0"/>
        <v>0</v>
      </c>
      <c r="F31" s="112">
        <v>0</v>
      </c>
      <c r="G31" s="112">
        <v>39600</v>
      </c>
    </row>
    <row r="32" s="169" customFormat="1" ht="15" customHeight="1" spans="1:7">
      <c r="A32" s="114" t="s">
        <v>52</v>
      </c>
      <c r="B32" s="214"/>
      <c r="C32" s="112"/>
      <c r="D32" s="112"/>
      <c r="E32" s="112"/>
      <c r="F32" s="112"/>
      <c r="G32" s="112"/>
    </row>
    <row r="33" s="169" customFormat="1" ht="15" customHeight="1" spans="1:7">
      <c r="A33" s="114" t="s">
        <v>250</v>
      </c>
      <c r="B33" s="214"/>
      <c r="C33" s="112"/>
      <c r="D33" s="112"/>
      <c r="E33" s="112"/>
      <c r="F33" s="112"/>
      <c r="G33" s="112"/>
    </row>
    <row r="34" s="169" customFormat="1" ht="15" customHeight="1" spans="1:7">
      <c r="A34" s="114" t="s">
        <v>54</v>
      </c>
      <c r="B34" s="214"/>
      <c r="C34" s="112"/>
      <c r="D34" s="112"/>
      <c r="E34" s="112"/>
      <c r="F34" s="112"/>
      <c r="G34" s="112"/>
    </row>
    <row r="35" s="169" customFormat="1" ht="15" customHeight="1" spans="1:7">
      <c r="A35" s="114" t="s">
        <v>55</v>
      </c>
      <c r="B35" s="214" t="s">
        <v>18</v>
      </c>
      <c r="C35" s="112">
        <v>0</v>
      </c>
      <c r="D35" s="112">
        <v>0</v>
      </c>
      <c r="E35" s="112">
        <f t="shared" ref="E35:E38" si="2">+F35-D35</f>
        <v>0</v>
      </c>
      <c r="F35" s="112">
        <v>0</v>
      </c>
      <c r="G35" s="112">
        <v>313117</v>
      </c>
    </row>
    <row r="36" spans="1:7">
      <c r="A36" s="114" t="s">
        <v>56</v>
      </c>
      <c r="B36" s="214" t="s">
        <v>34</v>
      </c>
      <c r="C36" s="112">
        <v>0</v>
      </c>
      <c r="D36" s="112">
        <v>0</v>
      </c>
      <c r="E36" s="112">
        <f t="shared" si="2"/>
        <v>0</v>
      </c>
      <c r="F36" s="112">
        <v>0</v>
      </c>
      <c r="G36" s="112">
        <v>44731</v>
      </c>
    </row>
    <row r="37" spans="1:7">
      <c r="A37" s="114" t="s">
        <v>57</v>
      </c>
      <c r="B37" s="214" t="s">
        <v>43</v>
      </c>
      <c r="C37" s="112">
        <v>0</v>
      </c>
      <c r="D37" s="112">
        <v>0</v>
      </c>
      <c r="E37" s="112">
        <f t="shared" si="2"/>
        <v>0</v>
      </c>
      <c r="F37" s="112">
        <v>0</v>
      </c>
      <c r="G37" s="112">
        <v>37575</v>
      </c>
    </row>
    <row r="38" spans="1:7">
      <c r="A38" s="114" t="s">
        <v>58</v>
      </c>
      <c r="B38" s="214" t="s">
        <v>47</v>
      </c>
      <c r="C38" s="112">
        <v>0</v>
      </c>
      <c r="D38" s="112">
        <v>0</v>
      </c>
      <c r="E38" s="112">
        <f t="shared" si="2"/>
        <v>0</v>
      </c>
      <c r="F38" s="112">
        <v>0</v>
      </c>
      <c r="G38" s="112">
        <v>16560</v>
      </c>
    </row>
    <row r="39" spans="1:7">
      <c r="A39" s="212"/>
      <c r="B39" s="214"/>
      <c r="C39" s="112"/>
      <c r="D39" s="112"/>
      <c r="E39" s="112"/>
      <c r="F39" s="112"/>
      <c r="G39" s="112"/>
    </row>
    <row r="40" ht="16.5" customHeight="1" spans="1:7">
      <c r="A40" s="179" t="s">
        <v>59</v>
      </c>
      <c r="B40" s="217"/>
      <c r="C40" s="148">
        <f>SUM(C16:C39)</f>
        <v>0</v>
      </c>
      <c r="D40" s="148">
        <f>SUM(D16:D39)</f>
        <v>0</v>
      </c>
      <c r="E40" s="148">
        <f>SUM(E16:E39)</f>
        <v>75433</v>
      </c>
      <c r="F40" s="148">
        <f>SUM(F16:F39)</f>
        <v>75433</v>
      </c>
      <c r="G40" s="148">
        <f>SUM(G16:G39)</f>
        <v>19365943</v>
      </c>
    </row>
    <row r="41" ht="16.5" customHeight="1" spans="1:7">
      <c r="A41" s="182"/>
      <c r="B41" s="218"/>
      <c r="C41" s="151"/>
      <c r="D41" s="151"/>
      <c r="E41" s="151"/>
      <c r="F41" s="151"/>
      <c r="G41" s="151"/>
    </row>
    <row r="42" spans="1:1">
      <c r="A42" s="236"/>
    </row>
    <row r="43" spans="1:1">
      <c r="A43" s="236"/>
    </row>
    <row r="44" spans="1:1">
      <c r="A44" s="236"/>
    </row>
    <row r="45" spans="1:1">
      <c r="A45" s="236"/>
    </row>
    <row r="46" spans="1:1">
      <c r="A46" s="236"/>
    </row>
    <row r="47" spans="1:1">
      <c r="A47" s="236"/>
    </row>
    <row r="48" spans="1:1">
      <c r="A48" s="236"/>
    </row>
    <row r="49" spans="1:1">
      <c r="A49" s="236"/>
    </row>
    <row r="50" spans="1:1">
      <c r="A50" s="236"/>
    </row>
    <row r="51" spans="1:12">
      <c r="A51" s="236"/>
      <c r="L51" s="243"/>
    </row>
    <row r="52" ht="12.75" customHeight="1" spans="1:1">
      <c r="A52" s="236"/>
    </row>
    <row r="53" ht="13.5" customHeight="1" spans="1:7">
      <c r="A53" s="137"/>
      <c r="B53" s="137"/>
      <c r="C53" s="137"/>
      <c r="D53" s="137"/>
      <c r="E53" s="137"/>
      <c r="F53" s="137"/>
      <c r="G53" s="137"/>
    </row>
    <row r="54" ht="13.5" customHeight="1" spans="1:7">
      <c r="A54" s="137"/>
      <c r="B54" s="137"/>
      <c r="C54" s="137"/>
      <c r="D54" s="137"/>
      <c r="E54" s="137"/>
      <c r="F54" s="137"/>
      <c r="G54" s="137"/>
    </row>
    <row r="55" spans="1:1">
      <c r="A55" s="93" t="s">
        <v>0</v>
      </c>
    </row>
    <row r="56" spans="1:1">
      <c r="A56" s="93" t="s">
        <v>575</v>
      </c>
    </row>
    <row r="57" ht="15" customHeight="1" spans="1:2">
      <c r="A57" s="95"/>
      <c r="B57" s="201"/>
    </row>
    <row r="58" ht="15" customHeight="1" spans="2:2">
      <c r="B58" s="201"/>
    </row>
    <row r="59" ht="15" customHeight="1" spans="1:7">
      <c r="A59" s="97" t="s">
        <v>2</v>
      </c>
      <c r="B59" s="97"/>
      <c r="C59" s="97"/>
      <c r="D59" s="97"/>
      <c r="E59" s="97"/>
      <c r="F59" s="97"/>
      <c r="G59" s="97"/>
    </row>
    <row r="60" ht="15" customHeight="1" spans="1:7">
      <c r="A60" s="98" t="s">
        <v>3</v>
      </c>
      <c r="B60" s="98"/>
      <c r="C60" s="98"/>
      <c r="D60" s="98"/>
      <c r="E60" s="98"/>
      <c r="F60" s="98"/>
      <c r="G60" s="98"/>
    </row>
    <row r="61" spans="2:2">
      <c r="B61" s="201"/>
    </row>
    <row r="62" ht="14" spans="1:2">
      <c r="A62" s="202" t="s">
        <v>574</v>
      </c>
      <c r="B62" s="201"/>
    </row>
    <row r="63" ht="15" customHeight="1" spans="2:2">
      <c r="B63" s="201"/>
    </row>
    <row r="64" ht="15" customHeight="1" spans="1:7">
      <c r="A64" s="101" t="s">
        <v>5</v>
      </c>
      <c r="B64" s="179" t="s">
        <v>6</v>
      </c>
      <c r="C64" s="102" t="s">
        <v>7</v>
      </c>
      <c r="D64" s="139" t="s">
        <v>8</v>
      </c>
      <c r="E64" s="223"/>
      <c r="F64" s="140"/>
      <c r="G64" s="102" t="s">
        <v>9</v>
      </c>
    </row>
    <row r="65" ht="15" customHeight="1" spans="1:8">
      <c r="A65" s="105"/>
      <c r="B65" s="203"/>
      <c r="C65" s="106"/>
      <c r="D65" s="204" t="s">
        <v>10</v>
      </c>
      <c r="E65" s="204" t="s">
        <v>11</v>
      </c>
      <c r="F65" s="204" t="s">
        <v>12</v>
      </c>
      <c r="G65" s="106"/>
      <c r="H65" s="224"/>
    </row>
    <row r="66" ht="15" customHeight="1" spans="1:7">
      <c r="A66" s="105"/>
      <c r="B66" s="182"/>
      <c r="C66" s="105">
        <v>2020</v>
      </c>
      <c r="D66" s="205" t="s">
        <v>13</v>
      </c>
      <c r="E66" s="205" t="s">
        <v>14</v>
      </c>
      <c r="F66" s="205"/>
      <c r="G66" s="106">
        <v>2022</v>
      </c>
    </row>
    <row r="67" ht="9" customHeight="1" spans="1:7">
      <c r="A67" s="206"/>
      <c r="B67" s="207"/>
      <c r="C67" s="206"/>
      <c r="D67" s="206"/>
      <c r="E67" s="206"/>
      <c r="F67" s="206"/>
      <c r="G67" s="237"/>
    </row>
    <row r="68" ht="15" customHeight="1" spans="1:7">
      <c r="A68" s="113" t="s">
        <v>62</v>
      </c>
      <c r="B68" s="210" t="s">
        <v>63</v>
      </c>
      <c r="C68" s="212"/>
      <c r="D68" s="212"/>
      <c r="E68" s="212"/>
      <c r="F68" s="212"/>
      <c r="G68" s="212"/>
    </row>
    <row r="69" s="169" customFormat="1" ht="6.75" customHeight="1" spans="1:7">
      <c r="A69" s="212"/>
      <c r="B69" s="210"/>
      <c r="C69" s="114"/>
      <c r="D69" s="114"/>
      <c r="E69" s="114"/>
      <c r="F69" s="114"/>
      <c r="G69" s="114"/>
    </row>
    <row r="70" ht="15" customHeight="1" spans="1:7">
      <c r="A70" s="114" t="s">
        <v>252</v>
      </c>
      <c r="B70" s="214" t="s">
        <v>65</v>
      </c>
      <c r="C70" s="112">
        <v>0</v>
      </c>
      <c r="D70" s="112">
        <v>0</v>
      </c>
      <c r="E70" s="112">
        <f t="shared" ref="E70:E77" si="3">+F70-D70</f>
        <v>0</v>
      </c>
      <c r="F70" s="112">
        <v>0</v>
      </c>
      <c r="G70" s="112">
        <v>25000</v>
      </c>
    </row>
    <row r="71" ht="15" customHeight="1" spans="1:7">
      <c r="A71" s="114" t="s">
        <v>253</v>
      </c>
      <c r="B71" s="214" t="s">
        <v>78</v>
      </c>
      <c r="C71" s="112">
        <v>0</v>
      </c>
      <c r="D71" s="112">
        <v>0</v>
      </c>
      <c r="E71" s="112">
        <f t="shared" si="3"/>
        <v>0</v>
      </c>
      <c r="F71" s="112">
        <v>0</v>
      </c>
      <c r="G71" s="112">
        <v>100000</v>
      </c>
    </row>
    <row r="72" ht="15" customHeight="1" spans="1:7">
      <c r="A72" s="114" t="s">
        <v>301</v>
      </c>
      <c r="B72" s="214" t="s">
        <v>88</v>
      </c>
      <c r="C72" s="112">
        <v>0</v>
      </c>
      <c r="D72" s="112">
        <v>0</v>
      </c>
      <c r="E72" s="112">
        <f t="shared" si="3"/>
        <v>0</v>
      </c>
      <c r="F72" s="112">
        <v>0</v>
      </c>
      <c r="G72" s="112">
        <v>100000</v>
      </c>
    </row>
    <row r="73" ht="15" customHeight="1" spans="1:7">
      <c r="A73" s="114" t="s">
        <v>576</v>
      </c>
      <c r="B73" s="214" t="s">
        <v>92</v>
      </c>
      <c r="C73" s="112">
        <v>0</v>
      </c>
      <c r="D73" s="112">
        <v>0</v>
      </c>
      <c r="E73" s="112">
        <v>0</v>
      </c>
      <c r="F73" s="112">
        <v>0</v>
      </c>
      <c r="G73" s="112">
        <v>7500</v>
      </c>
    </row>
    <row r="74" ht="15" customHeight="1" spans="1:7">
      <c r="A74" s="114" t="s">
        <v>302</v>
      </c>
      <c r="B74" s="240" t="s">
        <v>110</v>
      </c>
      <c r="C74" s="112"/>
      <c r="D74" s="112"/>
      <c r="E74" s="112"/>
      <c r="F74" s="112"/>
      <c r="G74" s="112"/>
    </row>
    <row r="75" ht="15" customHeight="1" spans="1:7">
      <c r="A75" s="114" t="s">
        <v>427</v>
      </c>
      <c r="B75" s="240"/>
      <c r="C75" s="112">
        <v>0</v>
      </c>
      <c r="D75" s="112">
        <v>0</v>
      </c>
      <c r="E75" s="112">
        <f t="shared" si="3"/>
        <v>0</v>
      </c>
      <c r="F75" s="112">
        <v>0</v>
      </c>
      <c r="G75" s="112">
        <v>64000</v>
      </c>
    </row>
    <row r="76" ht="15" customHeight="1" spans="1:7">
      <c r="A76" s="114" t="s">
        <v>530</v>
      </c>
      <c r="B76" s="214" t="s">
        <v>115</v>
      </c>
      <c r="C76" s="112">
        <v>0</v>
      </c>
      <c r="D76" s="112">
        <v>0</v>
      </c>
      <c r="E76" s="112">
        <f t="shared" si="3"/>
        <v>0</v>
      </c>
      <c r="F76" s="112">
        <v>0</v>
      </c>
      <c r="G76" s="112">
        <v>50000</v>
      </c>
    </row>
    <row r="77" ht="15" customHeight="1" spans="1:7">
      <c r="A77" s="114" t="s">
        <v>256</v>
      </c>
      <c r="B77" s="214" t="s">
        <v>99</v>
      </c>
      <c r="C77" s="112">
        <v>0</v>
      </c>
      <c r="D77" s="112">
        <v>0</v>
      </c>
      <c r="E77" s="112">
        <f t="shared" si="3"/>
        <v>0</v>
      </c>
      <c r="F77" s="112">
        <v>0</v>
      </c>
      <c r="G77" s="112">
        <v>25000</v>
      </c>
    </row>
    <row r="78" ht="15" customHeight="1" spans="1:7">
      <c r="A78" s="114" t="s">
        <v>535</v>
      </c>
      <c r="B78" s="214"/>
      <c r="C78" s="112"/>
      <c r="D78" s="112"/>
      <c r="E78" s="112"/>
      <c r="F78" s="165"/>
      <c r="G78" s="112"/>
    </row>
    <row r="79" ht="15" customHeight="1" spans="1:7">
      <c r="A79" s="114" t="s">
        <v>577</v>
      </c>
      <c r="B79" s="214"/>
      <c r="C79" s="276"/>
      <c r="D79" s="276"/>
      <c r="E79" s="276"/>
      <c r="F79" s="277"/>
      <c r="G79" s="112"/>
    </row>
    <row r="80" ht="15" customHeight="1" spans="1:7">
      <c r="A80" s="114" t="s">
        <v>578</v>
      </c>
      <c r="B80" s="214"/>
      <c r="C80" s="143"/>
      <c r="D80" s="143"/>
      <c r="E80" s="143"/>
      <c r="F80" s="265"/>
      <c r="G80" s="112"/>
    </row>
    <row r="81" ht="15" customHeight="1" spans="1:7">
      <c r="A81" s="114" t="s">
        <v>579</v>
      </c>
      <c r="B81" s="214" t="s">
        <v>99</v>
      </c>
      <c r="C81" s="263" t="s">
        <v>580</v>
      </c>
      <c r="D81" s="264"/>
      <c r="E81" s="264"/>
      <c r="F81" s="265"/>
      <c r="G81" s="112">
        <v>6781500</v>
      </c>
    </row>
    <row r="82" ht="15.75" customHeight="1" spans="1:7">
      <c r="A82" s="212"/>
      <c r="B82" s="214"/>
      <c r="C82" s="212"/>
      <c r="D82" s="212"/>
      <c r="E82" s="212"/>
      <c r="F82" s="212"/>
      <c r="G82" s="212"/>
    </row>
    <row r="83" ht="16.5" customHeight="1" spans="1:7">
      <c r="A83" s="179" t="s">
        <v>262</v>
      </c>
      <c r="B83" s="217"/>
      <c r="C83" s="148">
        <f>SUM(C70:C79)</f>
        <v>0</v>
      </c>
      <c r="D83" s="148">
        <f>SUM(D70:D82)</f>
        <v>0</v>
      </c>
      <c r="E83" s="148">
        <f>SUM(E70:E79)</f>
        <v>0</v>
      </c>
      <c r="F83" s="148">
        <f>SUM(F70:F79)</f>
        <v>0</v>
      </c>
      <c r="G83" s="148">
        <f>SUM(G70:G82)</f>
        <v>7153000</v>
      </c>
    </row>
    <row r="84" ht="16.5" customHeight="1" spans="1:7">
      <c r="A84" s="182" t="s">
        <v>183</v>
      </c>
      <c r="B84" s="218"/>
      <c r="C84" s="151"/>
      <c r="D84" s="151"/>
      <c r="E84" s="151"/>
      <c r="F84" s="151"/>
      <c r="G84" s="151"/>
    </row>
    <row r="85" ht="16.5" customHeight="1" spans="1:7">
      <c r="A85" s="184" t="s">
        <v>238</v>
      </c>
      <c r="B85" s="217"/>
      <c r="C85" s="220">
        <f>C40+C83</f>
        <v>0</v>
      </c>
      <c r="D85" s="220">
        <f>D40+D83</f>
        <v>0</v>
      </c>
      <c r="E85" s="220">
        <f>E40+E83</f>
        <v>75433</v>
      </c>
      <c r="F85" s="220">
        <f>F40+F83</f>
        <v>75433</v>
      </c>
      <c r="G85" s="220">
        <f>G40+G83</f>
        <v>26518943</v>
      </c>
    </row>
    <row r="86" ht="16.5" customHeight="1" spans="1:7">
      <c r="A86" s="186"/>
      <c r="B86" s="218"/>
      <c r="C86" s="221"/>
      <c r="D86" s="221"/>
      <c r="E86" s="221"/>
      <c r="F86" s="221"/>
      <c r="G86" s="221"/>
    </row>
    <row r="87" ht="10.5" customHeight="1"/>
    <row r="88" ht="10.5" customHeight="1"/>
    <row r="89" spans="1:5">
      <c r="A89" s="93" t="s">
        <v>239</v>
      </c>
      <c r="B89" s="93" t="s">
        <v>240</v>
      </c>
      <c r="E89" s="93" t="s">
        <v>241</v>
      </c>
    </row>
    <row r="90" ht="15" customHeight="1"/>
    <row r="91" ht="15" customHeight="1"/>
    <row r="92" ht="15" customHeight="1"/>
    <row r="93" spans="1:7">
      <c r="A93" s="199" t="s">
        <v>581</v>
      </c>
      <c r="B93" s="199" t="s">
        <v>243</v>
      </c>
      <c r="C93" s="199"/>
      <c r="D93" s="199"/>
      <c r="E93" s="199" t="s">
        <v>244</v>
      </c>
      <c r="F93" s="199"/>
      <c r="G93" s="199"/>
    </row>
    <row r="94" ht="15" customHeight="1" spans="1:7">
      <c r="A94" s="200" t="s">
        <v>571</v>
      </c>
      <c r="B94" s="200" t="s">
        <v>265</v>
      </c>
      <c r="C94" s="200"/>
      <c r="D94" s="200"/>
      <c r="E94" s="200" t="s">
        <v>247</v>
      </c>
      <c r="F94" s="200" t="s">
        <v>572</v>
      </c>
      <c r="G94" s="200"/>
    </row>
    <row r="95" spans="1:4">
      <c r="A95" s="200" t="s">
        <v>582</v>
      </c>
      <c r="B95" s="200"/>
      <c r="C95" s="200"/>
      <c r="D95" s="200"/>
    </row>
    <row r="98" ht="27" customHeight="1" spans="1:7">
      <c r="A98" s="248"/>
      <c r="B98" s="248"/>
      <c r="C98" s="248"/>
      <c r="D98" s="248"/>
      <c r="E98" s="248"/>
      <c r="F98" s="248"/>
      <c r="G98" s="248"/>
    </row>
    <row r="105" ht="16.5" customHeight="1"/>
    <row r="106" ht="13.5" customHeight="1" spans="1:7">
      <c r="A106" s="137"/>
      <c r="B106" s="137"/>
      <c r="C106" s="137"/>
      <c r="D106" s="137"/>
      <c r="E106" s="137"/>
      <c r="F106" s="137"/>
      <c r="G106" s="137"/>
    </row>
    <row r="107" ht="13.5" customHeight="1" spans="1:7">
      <c r="A107" s="137"/>
      <c r="B107" s="137"/>
      <c r="C107" s="137"/>
      <c r="D107" s="137"/>
      <c r="E107" s="137"/>
      <c r="F107" s="137"/>
      <c r="G107" s="137"/>
    </row>
  </sheetData>
  <sheetProtection password="D60D" sheet="1" objects="1"/>
  <mergeCells count="44">
    <mergeCell ref="A5:G5"/>
    <mergeCell ref="A6:G6"/>
    <mergeCell ref="D10:F10"/>
    <mergeCell ref="A59:G59"/>
    <mergeCell ref="A60:G60"/>
    <mergeCell ref="D64:F64"/>
    <mergeCell ref="C81:F81"/>
    <mergeCell ref="B93:D93"/>
    <mergeCell ref="E93:G93"/>
    <mergeCell ref="B94:D94"/>
    <mergeCell ref="E94:G94"/>
    <mergeCell ref="B95:D95"/>
    <mergeCell ref="A98:G98"/>
    <mergeCell ref="A10:A12"/>
    <mergeCell ref="A40:A41"/>
    <mergeCell ref="A64:A66"/>
    <mergeCell ref="A83:A84"/>
    <mergeCell ref="A85:A86"/>
    <mergeCell ref="B10:B12"/>
    <mergeCell ref="B64:B66"/>
    <mergeCell ref="B74:B75"/>
    <mergeCell ref="C10:C11"/>
    <mergeCell ref="C40:C41"/>
    <mergeCell ref="C64:C65"/>
    <mergeCell ref="C83:C84"/>
    <mergeCell ref="C85:C86"/>
    <mergeCell ref="D40:D41"/>
    <mergeCell ref="D83:D84"/>
    <mergeCell ref="D85:D86"/>
    <mergeCell ref="E40:E41"/>
    <mergeCell ref="E83:E84"/>
    <mergeCell ref="E85:E86"/>
    <mergeCell ref="F11:F12"/>
    <mergeCell ref="F40:F41"/>
    <mergeCell ref="F65:F66"/>
    <mergeCell ref="F83:F84"/>
    <mergeCell ref="F85:F86"/>
    <mergeCell ref="G10:G11"/>
    <mergeCell ref="G40:G41"/>
    <mergeCell ref="G64:G65"/>
    <mergeCell ref="G83:G84"/>
    <mergeCell ref="G85:G86"/>
    <mergeCell ref="A106:G107"/>
    <mergeCell ref="A53:G54"/>
  </mergeCells>
  <pageMargins left="0.432638888888889" right="0.156944444444444" top="0.590277777777778" bottom="0.196527777777778" header="0.472222222222222" footer="0.156944444444444"/>
  <pageSetup paperSize="1" orientation="portrait"/>
  <headerFooter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J109"/>
  <sheetViews>
    <sheetView workbookViewId="0">
      <selection activeCell="K7" sqref="K7"/>
    </sheetView>
  </sheetViews>
  <sheetFormatPr defaultColWidth="9" defaultRowHeight="12"/>
  <cols>
    <col min="1" max="1" width="35.4296875" style="93" customWidth="1"/>
    <col min="2" max="2" width="7" style="93" customWidth="1"/>
    <col min="3" max="3" width="11" style="93" customWidth="1"/>
    <col min="4" max="5" width="11.2890625" style="93" customWidth="1"/>
    <col min="6" max="6" width="11.4296875" style="93" customWidth="1"/>
    <col min="7" max="7" width="11.7109375" style="93" customWidth="1"/>
    <col min="8" max="16384" width="9.140625" style="93"/>
  </cols>
  <sheetData>
    <row r="1" spans="1:1">
      <c r="A1" s="93" t="s">
        <v>0</v>
      </c>
    </row>
    <row r="2" spans="1:1">
      <c r="A2" s="93" t="s">
        <v>387</v>
      </c>
    </row>
    <row r="3" ht="15" customHeight="1" spans="1:2">
      <c r="A3" s="95"/>
      <c r="B3" s="201"/>
    </row>
    <row r="4" ht="15" customHeight="1" spans="2:2">
      <c r="B4" s="201"/>
    </row>
    <row r="5" ht="15" customHeight="1" spans="1:7">
      <c r="A5" s="97" t="s">
        <v>2</v>
      </c>
      <c r="B5" s="97"/>
      <c r="C5" s="97"/>
      <c r="D5" s="97"/>
      <c r="E5" s="97"/>
      <c r="F5" s="97"/>
      <c r="G5" s="97"/>
    </row>
    <row r="6" ht="15" customHeight="1" spans="1:7">
      <c r="A6" s="98" t="s">
        <v>3</v>
      </c>
      <c r="B6" s="98"/>
      <c r="C6" s="98"/>
      <c r="D6" s="98"/>
      <c r="E6" s="98"/>
      <c r="F6" s="98"/>
      <c r="G6" s="98"/>
    </row>
    <row r="7" spans="2:2">
      <c r="B7" s="201"/>
    </row>
    <row r="8" ht="14" spans="1:2">
      <c r="A8" s="202" t="s">
        <v>583</v>
      </c>
      <c r="B8" s="201"/>
    </row>
    <row r="9" ht="15" customHeight="1" spans="2:2">
      <c r="B9" s="201"/>
    </row>
    <row r="10" ht="15" customHeight="1" spans="1:7">
      <c r="A10" s="101" t="s">
        <v>5</v>
      </c>
      <c r="B10" s="179" t="s">
        <v>6</v>
      </c>
      <c r="C10" s="102" t="s">
        <v>7</v>
      </c>
      <c r="D10" s="139" t="s">
        <v>8</v>
      </c>
      <c r="E10" s="223"/>
      <c r="F10" s="140"/>
      <c r="G10" s="102" t="s">
        <v>9</v>
      </c>
    </row>
    <row r="11" ht="15" customHeight="1" spans="1:8">
      <c r="A11" s="105"/>
      <c r="B11" s="203"/>
      <c r="C11" s="106"/>
      <c r="D11" s="204" t="s">
        <v>10</v>
      </c>
      <c r="E11" s="204" t="s">
        <v>11</v>
      </c>
      <c r="F11" s="204" t="s">
        <v>12</v>
      </c>
      <c r="G11" s="106"/>
      <c r="H11" s="224"/>
    </row>
    <row r="12" ht="15" customHeight="1" spans="1:7">
      <c r="A12" s="105"/>
      <c r="B12" s="182"/>
      <c r="C12" s="105">
        <v>2020</v>
      </c>
      <c r="D12" s="205" t="s">
        <v>13</v>
      </c>
      <c r="E12" s="205" t="s">
        <v>14</v>
      </c>
      <c r="F12" s="205"/>
      <c r="G12" s="106">
        <v>2022</v>
      </c>
    </row>
    <row r="13" ht="9" customHeight="1" spans="1:7">
      <c r="A13" s="206"/>
      <c r="B13" s="207"/>
      <c r="C13" s="206"/>
      <c r="D13" s="206"/>
      <c r="E13" s="206"/>
      <c r="F13" s="206"/>
      <c r="G13" s="237"/>
    </row>
    <row r="14" ht="15" customHeight="1" spans="1:7">
      <c r="A14" s="113" t="s">
        <v>15</v>
      </c>
      <c r="B14" s="210" t="s">
        <v>16</v>
      </c>
      <c r="C14" s="212"/>
      <c r="D14" s="212"/>
      <c r="E14" s="212"/>
      <c r="F14" s="212"/>
      <c r="G14" s="212"/>
    </row>
    <row r="15" s="169" customFormat="1" ht="6.75" customHeight="1" spans="1:7">
      <c r="A15" s="212"/>
      <c r="B15" s="210"/>
      <c r="C15" s="114"/>
      <c r="D15" s="114"/>
      <c r="E15" s="114"/>
      <c r="F15" s="114"/>
      <c r="G15" s="114"/>
    </row>
    <row r="16" s="169" customFormat="1" ht="15" customHeight="1" spans="1:7">
      <c r="A16" s="114" t="s">
        <v>17</v>
      </c>
      <c r="B16" s="214" t="s">
        <v>18</v>
      </c>
      <c r="C16" s="112">
        <v>0</v>
      </c>
      <c r="D16" s="112">
        <v>0</v>
      </c>
      <c r="E16" s="112">
        <f>+F16-D16</f>
        <v>668212</v>
      </c>
      <c r="F16" s="112">
        <v>668212</v>
      </c>
      <c r="G16" s="112">
        <v>1780440</v>
      </c>
    </row>
    <row r="17" s="169" customFormat="1" ht="15" customHeight="1" spans="1:7">
      <c r="A17" s="114" t="s">
        <v>19</v>
      </c>
      <c r="B17" s="214" t="s">
        <v>20</v>
      </c>
      <c r="C17" s="112">
        <v>0</v>
      </c>
      <c r="D17" s="112">
        <v>0</v>
      </c>
      <c r="E17" s="112">
        <f t="shared" ref="E17:E31" si="0">+F17-D17</f>
        <v>12000</v>
      </c>
      <c r="F17" s="112">
        <v>12000</v>
      </c>
      <c r="G17" s="112">
        <v>48000</v>
      </c>
    </row>
    <row r="18" s="169" customFormat="1" ht="15" customHeight="1" spans="1:7">
      <c r="A18" s="114" t="s">
        <v>21</v>
      </c>
      <c r="B18" s="214" t="s">
        <v>22</v>
      </c>
      <c r="C18" s="112">
        <v>0</v>
      </c>
      <c r="D18" s="112">
        <v>0</v>
      </c>
      <c r="E18" s="112">
        <f t="shared" si="0"/>
        <v>51000</v>
      </c>
      <c r="F18" s="112">
        <v>51000</v>
      </c>
      <c r="G18" s="112">
        <v>102000</v>
      </c>
    </row>
    <row r="19" s="169" customFormat="1" ht="15" customHeight="1" spans="1:7">
      <c r="A19" s="114" t="s">
        <v>23</v>
      </c>
      <c r="B19" s="214" t="s">
        <v>24</v>
      </c>
      <c r="C19" s="112">
        <v>0</v>
      </c>
      <c r="D19" s="112">
        <v>0</v>
      </c>
      <c r="E19" s="112">
        <f t="shared" si="0"/>
        <v>51000</v>
      </c>
      <c r="F19" s="112">
        <v>51000</v>
      </c>
      <c r="G19" s="112">
        <v>102000</v>
      </c>
    </row>
    <row r="20" s="169" customFormat="1" ht="15" customHeight="1" spans="1:7">
      <c r="A20" s="114" t="s">
        <v>25</v>
      </c>
      <c r="B20" s="214" t="s">
        <v>26</v>
      </c>
      <c r="C20" s="112">
        <v>0</v>
      </c>
      <c r="D20" s="112">
        <v>0</v>
      </c>
      <c r="E20" s="112">
        <f t="shared" si="0"/>
        <v>6000</v>
      </c>
      <c r="F20" s="112">
        <v>6000</v>
      </c>
      <c r="G20" s="112">
        <v>12000</v>
      </c>
    </row>
    <row r="21" s="169" customFormat="1" ht="15" customHeight="1" spans="1:7">
      <c r="A21" s="114" t="s">
        <v>27</v>
      </c>
      <c r="B21" s="214" t="s">
        <v>28</v>
      </c>
      <c r="C21" s="112"/>
      <c r="D21" s="112"/>
      <c r="E21" s="112"/>
      <c r="F21" s="112"/>
      <c r="G21" s="112"/>
    </row>
    <row r="22" s="169" customFormat="1" ht="15" customHeight="1" spans="1:7">
      <c r="A22" s="114" t="s">
        <v>30</v>
      </c>
      <c r="B22" s="214"/>
      <c r="C22" s="112">
        <v>0</v>
      </c>
      <c r="D22" s="112">
        <v>0</v>
      </c>
      <c r="E22" s="112">
        <f t="shared" ref="E22" si="1">+F22-D22</f>
        <v>0</v>
      </c>
      <c r="F22" s="112">
        <v>0</v>
      </c>
      <c r="G22" s="112">
        <v>6498</v>
      </c>
    </row>
    <row r="23" s="169" customFormat="1" ht="15" customHeight="1" spans="1:7">
      <c r="A23" s="114" t="s">
        <v>33</v>
      </c>
      <c r="B23" s="214" t="s">
        <v>34</v>
      </c>
      <c r="C23" s="112">
        <v>0</v>
      </c>
      <c r="D23" s="112">
        <v>0</v>
      </c>
      <c r="E23" s="112">
        <f t="shared" si="0"/>
        <v>111115</v>
      </c>
      <c r="F23" s="112">
        <v>111115</v>
      </c>
      <c r="G23" s="112">
        <v>148370</v>
      </c>
    </row>
    <row r="24" s="169" customFormat="1" ht="15" customHeight="1" spans="1:7">
      <c r="A24" s="114" t="s">
        <v>35</v>
      </c>
      <c r="B24" s="214" t="s">
        <v>36</v>
      </c>
      <c r="C24" s="112">
        <v>0</v>
      </c>
      <c r="D24" s="112">
        <v>0</v>
      </c>
      <c r="E24" s="112">
        <f t="shared" si="0"/>
        <v>5000</v>
      </c>
      <c r="F24" s="112">
        <v>5000</v>
      </c>
      <c r="G24" s="112">
        <v>10000</v>
      </c>
    </row>
    <row r="25" s="169" customFormat="1" ht="15" customHeight="1" spans="1:7">
      <c r="A25" s="114" t="s">
        <v>37</v>
      </c>
      <c r="B25" s="214" t="s">
        <v>38</v>
      </c>
      <c r="C25" s="112"/>
      <c r="D25" s="112"/>
      <c r="E25" s="112"/>
      <c r="F25" s="112"/>
      <c r="G25" s="112"/>
    </row>
    <row r="26" s="169" customFormat="1" ht="15" customHeight="1" spans="1:7">
      <c r="A26" s="114" t="s">
        <v>39</v>
      </c>
      <c r="B26" s="214"/>
      <c r="C26" s="112">
        <v>0</v>
      </c>
      <c r="D26" s="112">
        <v>0</v>
      </c>
      <c r="E26" s="112">
        <f t="shared" si="0"/>
        <v>0</v>
      </c>
      <c r="F26" s="112">
        <v>0</v>
      </c>
      <c r="G26" s="112">
        <v>148370</v>
      </c>
    </row>
    <row r="27" s="169" customFormat="1" ht="15" customHeight="1" spans="1:7">
      <c r="A27" s="114" t="s">
        <v>40</v>
      </c>
      <c r="B27" s="214"/>
      <c r="C27" s="142">
        <v>0</v>
      </c>
      <c r="D27" s="112">
        <v>0</v>
      </c>
      <c r="E27" s="112">
        <v>0</v>
      </c>
      <c r="F27" s="112">
        <v>0</v>
      </c>
      <c r="G27" s="112">
        <v>10000</v>
      </c>
    </row>
    <row r="28" s="169" customFormat="1" ht="15" customHeight="1" spans="1:7">
      <c r="A28" s="114" t="s">
        <v>42</v>
      </c>
      <c r="B28" s="214" t="s">
        <v>43</v>
      </c>
      <c r="C28" s="112">
        <v>0</v>
      </c>
      <c r="D28" s="112">
        <v>0</v>
      </c>
      <c r="E28" s="112">
        <f t="shared" si="0"/>
        <v>80186</v>
      </c>
      <c r="F28" s="112">
        <v>80186</v>
      </c>
      <c r="G28" s="112">
        <v>213653</v>
      </c>
    </row>
    <row r="29" s="169" customFormat="1" ht="15" customHeight="1" spans="1:7">
      <c r="A29" s="114" t="s">
        <v>44</v>
      </c>
      <c r="B29" s="214" t="s">
        <v>45</v>
      </c>
      <c r="C29" s="112">
        <v>0</v>
      </c>
      <c r="D29" s="112">
        <v>0</v>
      </c>
      <c r="E29" s="112">
        <f t="shared" si="0"/>
        <v>600</v>
      </c>
      <c r="F29" s="112">
        <v>600</v>
      </c>
      <c r="G29" s="112">
        <v>2400</v>
      </c>
    </row>
    <row r="30" s="169" customFormat="1" ht="15" customHeight="1" spans="1:7">
      <c r="A30" s="114" t="s">
        <v>46</v>
      </c>
      <c r="B30" s="214" t="s">
        <v>47</v>
      </c>
      <c r="C30" s="112">
        <v>0</v>
      </c>
      <c r="D30" s="112">
        <v>0</v>
      </c>
      <c r="E30" s="112">
        <f t="shared" si="0"/>
        <v>5561</v>
      </c>
      <c r="F30" s="112">
        <v>5561</v>
      </c>
      <c r="G30" s="112">
        <v>17748</v>
      </c>
    </row>
    <row r="31" s="169" customFormat="1" ht="15" customHeight="1" spans="1:7">
      <c r="A31" s="114" t="s">
        <v>48</v>
      </c>
      <c r="B31" s="214" t="s">
        <v>49</v>
      </c>
      <c r="C31" s="112">
        <v>0</v>
      </c>
      <c r="D31" s="112">
        <v>0</v>
      </c>
      <c r="E31" s="112">
        <f t="shared" si="0"/>
        <v>600</v>
      </c>
      <c r="F31" s="112">
        <v>600</v>
      </c>
      <c r="G31" s="112">
        <v>2400</v>
      </c>
    </row>
    <row r="32" s="169" customFormat="1" ht="15" customHeight="1" spans="1:7">
      <c r="A32" s="114" t="s">
        <v>52</v>
      </c>
      <c r="B32" s="214"/>
      <c r="C32" s="112"/>
      <c r="D32" s="112"/>
      <c r="E32" s="112"/>
      <c r="F32" s="112"/>
      <c r="G32" s="112"/>
    </row>
    <row r="33" s="169" customFormat="1" ht="15" customHeight="1" spans="1:7">
      <c r="A33" s="114" t="s">
        <v>250</v>
      </c>
      <c r="B33" s="214"/>
      <c r="C33" s="112"/>
      <c r="D33" s="112"/>
      <c r="E33" s="112"/>
      <c r="F33" s="112"/>
      <c r="G33" s="112"/>
    </row>
    <row r="34" s="169" customFormat="1" ht="15" customHeight="1" spans="1:7">
      <c r="A34" s="114" t="s">
        <v>54</v>
      </c>
      <c r="B34" s="214"/>
      <c r="C34" s="112"/>
      <c r="D34" s="112"/>
      <c r="E34" s="112"/>
      <c r="F34" s="112"/>
      <c r="G34" s="112"/>
    </row>
    <row r="35" s="169" customFormat="1" ht="15" customHeight="1" spans="1:7">
      <c r="A35" s="114" t="s">
        <v>55</v>
      </c>
      <c r="B35" s="214" t="s">
        <v>18</v>
      </c>
      <c r="C35" s="112">
        <v>0</v>
      </c>
      <c r="D35" s="112">
        <v>0</v>
      </c>
      <c r="E35" s="112">
        <f t="shared" ref="E35:E38" si="2">+F35-D35</f>
        <v>0</v>
      </c>
      <c r="F35" s="112">
        <v>0</v>
      </c>
      <c r="G35" s="112">
        <v>28609</v>
      </c>
    </row>
    <row r="36" spans="1:7">
      <c r="A36" s="114" t="s">
        <v>56</v>
      </c>
      <c r="B36" s="214" t="s">
        <v>34</v>
      </c>
      <c r="C36" s="112">
        <v>0</v>
      </c>
      <c r="D36" s="112">
        <v>0</v>
      </c>
      <c r="E36" s="112">
        <f t="shared" si="2"/>
        <v>0</v>
      </c>
      <c r="F36" s="112">
        <v>0</v>
      </c>
      <c r="G36" s="112">
        <v>4087</v>
      </c>
    </row>
    <row r="37" spans="1:7">
      <c r="A37" s="114" t="s">
        <v>57</v>
      </c>
      <c r="B37" s="214" t="s">
        <v>43</v>
      </c>
      <c r="C37" s="112">
        <v>0</v>
      </c>
      <c r="D37" s="112">
        <v>0</v>
      </c>
      <c r="E37" s="112">
        <f t="shared" si="2"/>
        <v>0</v>
      </c>
      <c r="F37" s="112">
        <v>0</v>
      </c>
      <c r="G37" s="112">
        <v>3434</v>
      </c>
    </row>
    <row r="38" spans="1:7">
      <c r="A38" s="114" t="s">
        <v>58</v>
      </c>
      <c r="B38" s="214" t="s">
        <v>47</v>
      </c>
      <c r="C38" s="112">
        <v>0</v>
      </c>
      <c r="D38" s="112">
        <v>0</v>
      </c>
      <c r="E38" s="112">
        <f t="shared" si="2"/>
        <v>0</v>
      </c>
      <c r="F38" s="112">
        <v>0</v>
      </c>
      <c r="G38" s="112">
        <v>828</v>
      </c>
    </row>
    <row r="39" spans="1:7">
      <c r="A39" s="212"/>
      <c r="B39" s="214"/>
      <c r="C39" s="112"/>
      <c r="D39" s="112"/>
      <c r="E39" s="112"/>
      <c r="F39" s="112"/>
      <c r="G39" s="112"/>
    </row>
    <row r="40" ht="16.5" customHeight="1" spans="1:7">
      <c r="A40" s="179" t="s">
        <v>59</v>
      </c>
      <c r="B40" s="217"/>
      <c r="C40" s="148">
        <f>SUM(C16:C39)</f>
        <v>0</v>
      </c>
      <c r="D40" s="148">
        <f>SUM(D16:D39)</f>
        <v>0</v>
      </c>
      <c r="E40" s="148">
        <f>SUM(E16:E39)</f>
        <v>991274</v>
      </c>
      <c r="F40" s="148">
        <f>SUM(F16:F39)</f>
        <v>991274</v>
      </c>
      <c r="G40" s="148">
        <f>SUM(G16:G39)</f>
        <v>2640837</v>
      </c>
    </row>
    <row r="41" ht="16.5" customHeight="1" spans="1:7">
      <c r="A41" s="182"/>
      <c r="B41" s="218"/>
      <c r="C41" s="151"/>
      <c r="D41" s="151"/>
      <c r="E41" s="151"/>
      <c r="F41" s="151"/>
      <c r="G41" s="151"/>
    </row>
    <row r="42" spans="1:1">
      <c r="A42" s="236"/>
    </row>
    <row r="43" spans="1:1">
      <c r="A43" s="236"/>
    </row>
    <row r="44" spans="1:1">
      <c r="A44" s="236"/>
    </row>
    <row r="45" spans="1:1">
      <c r="A45" s="236"/>
    </row>
    <row r="46" spans="1:1">
      <c r="A46" s="236"/>
    </row>
    <row r="47" spans="1:1">
      <c r="A47" s="236"/>
    </row>
    <row r="48" spans="1:1">
      <c r="A48" s="236"/>
    </row>
    <row r="49" spans="1:1">
      <c r="A49" s="236"/>
    </row>
    <row r="50" spans="1:1">
      <c r="A50" s="236"/>
    </row>
    <row r="51" spans="1:1">
      <c r="A51" s="236"/>
    </row>
    <row r="52" ht="12.75" customHeight="1" spans="1:1">
      <c r="A52" s="236"/>
    </row>
    <row r="53" ht="13.5" customHeight="1" spans="1:7">
      <c r="A53" s="137"/>
      <c r="B53" s="137"/>
      <c r="C53" s="137"/>
      <c r="D53" s="137"/>
      <c r="E53" s="137"/>
      <c r="F53" s="137"/>
      <c r="G53" s="137"/>
    </row>
    <row r="54" ht="13.5" customHeight="1" spans="1:7">
      <c r="A54" s="137"/>
      <c r="B54" s="137"/>
      <c r="C54" s="137"/>
      <c r="D54" s="137"/>
      <c r="E54" s="137"/>
      <c r="F54" s="137"/>
      <c r="G54" s="137"/>
    </row>
    <row r="55" spans="1:1">
      <c r="A55" s="93" t="s">
        <v>0</v>
      </c>
    </row>
    <row r="56" spans="1:1">
      <c r="A56" s="93" t="s">
        <v>575</v>
      </c>
    </row>
    <row r="57" ht="15" customHeight="1" spans="1:2">
      <c r="A57" s="95"/>
      <c r="B57" s="201"/>
    </row>
    <row r="58" ht="15" customHeight="1" spans="2:2">
      <c r="B58" s="201"/>
    </row>
    <row r="59" ht="15" customHeight="1" spans="1:7">
      <c r="A59" s="97" t="s">
        <v>2</v>
      </c>
      <c r="B59" s="97"/>
      <c r="C59" s="97"/>
      <c r="D59" s="97"/>
      <c r="E59" s="97"/>
      <c r="F59" s="97"/>
      <c r="G59" s="97"/>
    </row>
    <row r="60" ht="15" customHeight="1" spans="1:7">
      <c r="A60" s="98" t="s">
        <v>3</v>
      </c>
      <c r="B60" s="98"/>
      <c r="C60" s="98"/>
      <c r="D60" s="98"/>
      <c r="E60" s="98"/>
      <c r="F60" s="98"/>
      <c r="G60" s="98"/>
    </row>
    <row r="61" spans="2:2">
      <c r="B61" s="201"/>
    </row>
    <row r="62" ht="14" spans="1:2">
      <c r="A62" s="202" t="s">
        <v>583</v>
      </c>
      <c r="B62" s="201"/>
    </row>
    <row r="63" ht="15" customHeight="1" spans="2:2">
      <c r="B63" s="201"/>
    </row>
    <row r="64" ht="15" customHeight="1" spans="1:7">
      <c r="A64" s="101" t="s">
        <v>5</v>
      </c>
      <c r="B64" s="179" t="s">
        <v>6</v>
      </c>
      <c r="C64" s="102" t="s">
        <v>7</v>
      </c>
      <c r="D64" s="139" t="s">
        <v>8</v>
      </c>
      <c r="E64" s="223"/>
      <c r="F64" s="140"/>
      <c r="G64" s="102" t="s">
        <v>9</v>
      </c>
    </row>
    <row r="65" ht="15" customHeight="1" spans="1:8">
      <c r="A65" s="105"/>
      <c r="B65" s="203"/>
      <c r="C65" s="106"/>
      <c r="D65" s="204" t="s">
        <v>10</v>
      </c>
      <c r="E65" s="204" t="s">
        <v>11</v>
      </c>
      <c r="F65" s="204" t="s">
        <v>12</v>
      </c>
      <c r="G65" s="106"/>
      <c r="H65" s="224"/>
    </row>
    <row r="66" ht="15" customHeight="1" spans="1:7">
      <c r="A66" s="105"/>
      <c r="B66" s="182"/>
      <c r="C66" s="105">
        <v>2020</v>
      </c>
      <c r="D66" s="205" t="s">
        <v>13</v>
      </c>
      <c r="E66" s="205" t="s">
        <v>14</v>
      </c>
      <c r="F66" s="205"/>
      <c r="G66" s="106">
        <v>2022</v>
      </c>
    </row>
    <row r="67" ht="9" customHeight="1" spans="1:7">
      <c r="A67" s="206"/>
      <c r="B67" s="207"/>
      <c r="C67" s="206"/>
      <c r="D67" s="206"/>
      <c r="E67" s="206"/>
      <c r="F67" s="206"/>
      <c r="G67" s="237"/>
    </row>
    <row r="68" ht="15" customHeight="1" spans="1:7">
      <c r="A68" s="113" t="s">
        <v>62</v>
      </c>
      <c r="B68" s="210" t="s">
        <v>63</v>
      </c>
      <c r="C68" s="212"/>
      <c r="D68" s="212"/>
      <c r="E68" s="212"/>
      <c r="F68" s="212"/>
      <c r="G68" s="212"/>
    </row>
    <row r="69" s="169" customFormat="1" ht="6.75" customHeight="1" spans="1:7">
      <c r="A69" s="212"/>
      <c r="B69" s="210"/>
      <c r="C69" s="114"/>
      <c r="D69" s="114"/>
      <c r="E69" s="114"/>
      <c r="F69" s="114"/>
      <c r="G69" s="114"/>
    </row>
    <row r="70" ht="15" customHeight="1" spans="1:10">
      <c r="A70" s="114" t="s">
        <v>253</v>
      </c>
      <c r="B70" s="214" t="s">
        <v>78</v>
      </c>
      <c r="C70" s="112">
        <v>0</v>
      </c>
      <c r="D70" s="112">
        <v>0</v>
      </c>
      <c r="E70" s="112">
        <f t="shared" ref="E70:E72" si="3">+F70-D70</f>
        <v>0</v>
      </c>
      <c r="F70" s="112">
        <v>0</v>
      </c>
      <c r="G70" s="112">
        <v>100000</v>
      </c>
      <c r="J70" s="169"/>
    </row>
    <row r="71" ht="15" customHeight="1" spans="1:7">
      <c r="A71" s="114" t="s">
        <v>301</v>
      </c>
      <c r="B71" s="214" t="s">
        <v>88</v>
      </c>
      <c r="C71" s="112">
        <v>0</v>
      </c>
      <c r="D71" s="112">
        <v>0</v>
      </c>
      <c r="E71" s="112">
        <f t="shared" si="3"/>
        <v>0</v>
      </c>
      <c r="F71" s="112">
        <v>0</v>
      </c>
      <c r="G71" s="112">
        <v>100000</v>
      </c>
    </row>
    <row r="72" ht="15" customHeight="1" spans="1:7">
      <c r="A72" s="114" t="s">
        <v>256</v>
      </c>
      <c r="B72" s="214" t="s">
        <v>99</v>
      </c>
      <c r="C72" s="112">
        <v>0</v>
      </c>
      <c r="D72" s="112">
        <v>0</v>
      </c>
      <c r="E72" s="112">
        <f t="shared" si="3"/>
        <v>0</v>
      </c>
      <c r="F72" s="112">
        <v>0</v>
      </c>
      <c r="G72" s="112">
        <v>50000</v>
      </c>
    </row>
    <row r="73" ht="15.75" customHeight="1" spans="1:7">
      <c r="A73" s="212"/>
      <c r="B73" s="214"/>
      <c r="C73" s="212"/>
      <c r="D73" s="212"/>
      <c r="E73" s="212"/>
      <c r="F73" s="212"/>
      <c r="G73" s="212"/>
    </row>
    <row r="74" ht="16.5" customHeight="1" spans="1:7">
      <c r="A74" s="179" t="s">
        <v>262</v>
      </c>
      <c r="B74" s="217"/>
      <c r="C74" s="148">
        <f>SUM(C70:C72)</f>
        <v>0</v>
      </c>
      <c r="D74" s="148">
        <f>SUM(D70:D73)</f>
        <v>0</v>
      </c>
      <c r="E74" s="148">
        <f>SUM(E70:E72)</f>
        <v>0</v>
      </c>
      <c r="F74" s="148">
        <f>SUM(F70:F72)</f>
        <v>0</v>
      </c>
      <c r="G74" s="148">
        <f>SUM(G70:G73)</f>
        <v>250000</v>
      </c>
    </row>
    <row r="75" ht="16.5" customHeight="1" spans="1:7">
      <c r="A75" s="182" t="s">
        <v>183</v>
      </c>
      <c r="B75" s="218"/>
      <c r="C75" s="151"/>
      <c r="D75" s="151"/>
      <c r="E75" s="151"/>
      <c r="F75" s="151"/>
      <c r="G75" s="151"/>
    </row>
    <row r="76" ht="16.5" customHeight="1" spans="1:7">
      <c r="A76" s="184" t="s">
        <v>238</v>
      </c>
      <c r="B76" s="217"/>
      <c r="C76" s="220">
        <f>C40+C74</f>
        <v>0</v>
      </c>
      <c r="D76" s="220">
        <f>D40+D74</f>
        <v>0</v>
      </c>
      <c r="E76" s="220">
        <f>E40+E74</f>
        <v>991274</v>
      </c>
      <c r="F76" s="220">
        <f>F40+F74</f>
        <v>991274</v>
      </c>
      <c r="G76" s="220">
        <f>G40+G74</f>
        <v>2890837</v>
      </c>
    </row>
    <row r="77" ht="16.5" customHeight="1" spans="1:7">
      <c r="A77" s="186"/>
      <c r="B77" s="218"/>
      <c r="C77" s="221"/>
      <c r="D77" s="221"/>
      <c r="E77" s="221"/>
      <c r="F77" s="221"/>
      <c r="G77" s="221"/>
    </row>
    <row r="78" ht="10.5" customHeight="1"/>
    <row r="79" ht="10.5" customHeight="1"/>
    <row r="80" spans="1:5">
      <c r="A80" s="93" t="s">
        <v>239</v>
      </c>
      <c r="B80" s="93" t="s">
        <v>240</v>
      </c>
      <c r="E80" s="93" t="s">
        <v>241</v>
      </c>
    </row>
    <row r="81" ht="15" customHeight="1"/>
    <row r="82" ht="15" customHeight="1"/>
    <row r="83" ht="15" customHeight="1"/>
    <row r="84" spans="1:7">
      <c r="A84" s="199" t="s">
        <v>584</v>
      </c>
      <c r="B84" s="199" t="s">
        <v>243</v>
      </c>
      <c r="C84" s="199"/>
      <c r="D84" s="199"/>
      <c r="E84" s="199" t="s">
        <v>244</v>
      </c>
      <c r="F84" s="199"/>
      <c r="G84" s="199"/>
    </row>
    <row r="85" ht="15" customHeight="1" spans="1:7">
      <c r="A85" s="200" t="s">
        <v>585</v>
      </c>
      <c r="B85" s="200" t="s">
        <v>265</v>
      </c>
      <c r="C85" s="200"/>
      <c r="D85" s="200"/>
      <c r="E85" s="200" t="s">
        <v>247</v>
      </c>
      <c r="F85" s="200" t="s">
        <v>572</v>
      </c>
      <c r="G85" s="200"/>
    </row>
    <row r="86" spans="1:4">
      <c r="A86" s="200" t="s">
        <v>586</v>
      </c>
      <c r="B86" s="200"/>
      <c r="C86" s="200"/>
      <c r="D86" s="200"/>
    </row>
    <row r="89" ht="27" customHeight="1" spans="1:7">
      <c r="A89" s="248"/>
      <c r="B89" s="248"/>
      <c r="C89" s="248"/>
      <c r="D89" s="248"/>
      <c r="E89" s="248"/>
      <c r="F89" s="248"/>
      <c r="G89" s="248"/>
    </row>
    <row r="107" ht="10.5" customHeight="1"/>
    <row r="108" ht="13.5" customHeight="1" spans="1:10">
      <c r="A108" s="137"/>
      <c r="B108" s="137"/>
      <c r="C108" s="137"/>
      <c r="D108" s="137"/>
      <c r="E108" s="137"/>
      <c r="F108" s="137"/>
      <c r="G108" s="137"/>
      <c r="J108" s="243"/>
    </row>
    <row r="109" ht="13.5" customHeight="1" spans="1:7">
      <c r="A109" s="137"/>
      <c r="B109" s="137"/>
      <c r="C109" s="137"/>
      <c r="D109" s="137"/>
      <c r="E109" s="137"/>
      <c r="F109" s="137"/>
      <c r="G109" s="137"/>
    </row>
  </sheetData>
  <sheetProtection password="D60D" sheet="1" objects="1"/>
  <mergeCells count="42">
    <mergeCell ref="A5:G5"/>
    <mergeCell ref="A6:G6"/>
    <mergeCell ref="D10:F10"/>
    <mergeCell ref="A59:G59"/>
    <mergeCell ref="A60:G60"/>
    <mergeCell ref="D64:F64"/>
    <mergeCell ref="B84:D84"/>
    <mergeCell ref="E84:G84"/>
    <mergeCell ref="B85:D85"/>
    <mergeCell ref="E85:G85"/>
    <mergeCell ref="B86:D86"/>
    <mergeCell ref="A89:G89"/>
    <mergeCell ref="A10:A12"/>
    <mergeCell ref="A40:A41"/>
    <mergeCell ref="A64:A66"/>
    <mergeCell ref="A74:A75"/>
    <mergeCell ref="A76:A77"/>
    <mergeCell ref="B10:B12"/>
    <mergeCell ref="B64:B66"/>
    <mergeCell ref="C10:C11"/>
    <mergeCell ref="C40:C41"/>
    <mergeCell ref="C64:C65"/>
    <mergeCell ref="C74:C75"/>
    <mergeCell ref="C76:C77"/>
    <mergeCell ref="D40:D41"/>
    <mergeCell ref="D74:D75"/>
    <mergeCell ref="D76:D77"/>
    <mergeCell ref="E40:E41"/>
    <mergeCell ref="E74:E75"/>
    <mergeCell ref="E76:E77"/>
    <mergeCell ref="F11:F12"/>
    <mergeCell ref="F40:F41"/>
    <mergeCell ref="F65:F66"/>
    <mergeCell ref="F74:F75"/>
    <mergeCell ref="F76:F77"/>
    <mergeCell ref="G10:G11"/>
    <mergeCell ref="G40:G41"/>
    <mergeCell ref="G64:G65"/>
    <mergeCell ref="G74:G75"/>
    <mergeCell ref="G76:G77"/>
    <mergeCell ref="A108:G109"/>
    <mergeCell ref="A53:G54"/>
  </mergeCells>
  <pageMargins left="0.432638888888889" right="0.156944444444444" top="0.590277777777778" bottom="0.196527777777778" header="0.472222222222222" footer="0.156944444444444"/>
  <pageSetup paperSize="1" orientation="portrait"/>
  <headerFooter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J112"/>
  <sheetViews>
    <sheetView topLeftCell="A58" workbookViewId="0">
      <selection activeCell="C75" sqref="C75"/>
    </sheetView>
  </sheetViews>
  <sheetFormatPr defaultColWidth="9" defaultRowHeight="12"/>
  <cols>
    <col min="1" max="1" width="33.7109375" style="93" customWidth="1"/>
    <col min="2" max="2" width="7.2890625" style="93" customWidth="1"/>
    <col min="3" max="6" width="11.4296875" style="93" customWidth="1"/>
    <col min="7" max="7" width="12.2890625" style="93" customWidth="1"/>
    <col min="8" max="16384" width="9.140625" style="93"/>
  </cols>
  <sheetData>
    <row r="1" spans="1:1">
      <c r="A1" s="93" t="s">
        <v>0</v>
      </c>
    </row>
    <row r="2" spans="1:1">
      <c r="A2" s="93" t="s">
        <v>248</v>
      </c>
    </row>
    <row r="3" ht="15" customHeight="1" spans="1:2">
      <c r="A3" s="95"/>
      <c r="B3" s="201"/>
    </row>
    <row r="4" ht="15" customHeight="1" spans="2:2">
      <c r="B4" s="201"/>
    </row>
    <row r="5" ht="15" customHeight="1" spans="1:7">
      <c r="A5" s="97" t="s">
        <v>2</v>
      </c>
      <c r="B5" s="97"/>
      <c r="C5" s="97"/>
      <c r="D5" s="97"/>
      <c r="E5" s="97"/>
      <c r="F5" s="97"/>
      <c r="G5" s="97"/>
    </row>
    <row r="6" ht="15" customHeight="1" spans="1:7">
      <c r="A6" s="98" t="s">
        <v>61</v>
      </c>
      <c r="B6" s="98"/>
      <c r="C6" s="98"/>
      <c r="D6" s="98"/>
      <c r="E6" s="98"/>
      <c r="F6" s="98"/>
      <c r="G6" s="98"/>
    </row>
    <row r="7" spans="2:2">
      <c r="B7" s="201"/>
    </row>
    <row r="8" ht="14" spans="1:2">
      <c r="A8" s="202" t="s">
        <v>587</v>
      </c>
      <c r="B8" s="201"/>
    </row>
    <row r="9" ht="15" customHeight="1" spans="2:2">
      <c r="B9" s="201"/>
    </row>
    <row r="10" ht="15" customHeight="1" spans="1:7">
      <c r="A10" s="101" t="s">
        <v>5</v>
      </c>
      <c r="B10" s="179" t="s">
        <v>6</v>
      </c>
      <c r="C10" s="102" t="s">
        <v>7</v>
      </c>
      <c r="D10" s="139" t="s">
        <v>8</v>
      </c>
      <c r="E10" s="223"/>
      <c r="F10" s="140"/>
      <c r="G10" s="102" t="s">
        <v>9</v>
      </c>
    </row>
    <row r="11" ht="15" customHeight="1" spans="1:8">
      <c r="A11" s="105"/>
      <c r="B11" s="203"/>
      <c r="C11" s="106"/>
      <c r="D11" s="204" t="s">
        <v>10</v>
      </c>
      <c r="E11" s="204" t="s">
        <v>11</v>
      </c>
      <c r="F11" s="204" t="s">
        <v>12</v>
      </c>
      <c r="G11" s="106"/>
      <c r="H11" s="224"/>
    </row>
    <row r="12" ht="15" customHeight="1" spans="1:7">
      <c r="A12" s="105"/>
      <c r="B12" s="182"/>
      <c r="C12" s="105">
        <v>2020</v>
      </c>
      <c r="D12" s="205" t="s">
        <v>13</v>
      </c>
      <c r="E12" s="205" t="s">
        <v>14</v>
      </c>
      <c r="F12" s="205"/>
      <c r="G12" s="106">
        <v>2022</v>
      </c>
    </row>
    <row r="13" ht="9" customHeight="1" spans="1:7">
      <c r="A13" s="206"/>
      <c r="B13" s="207"/>
      <c r="C13" s="206"/>
      <c r="D13" s="206"/>
      <c r="E13" s="206"/>
      <c r="F13" s="206"/>
      <c r="G13" s="237"/>
    </row>
    <row r="14" ht="15" customHeight="1" spans="1:7">
      <c r="A14" s="113" t="s">
        <v>15</v>
      </c>
      <c r="B14" s="210" t="s">
        <v>16</v>
      </c>
      <c r="C14" s="212"/>
      <c r="D14" s="212"/>
      <c r="E14" s="212"/>
      <c r="F14" s="212"/>
      <c r="G14" s="212"/>
    </row>
    <row r="15" s="169" customFormat="1" ht="6.75" customHeight="1" spans="1:7">
      <c r="A15" s="212"/>
      <c r="B15" s="210"/>
      <c r="C15" s="114"/>
      <c r="D15" s="114"/>
      <c r="E15" s="114"/>
      <c r="F15" s="114"/>
      <c r="G15" s="114"/>
    </row>
    <row r="16" s="169" customFormat="1" ht="15" customHeight="1" spans="1:7">
      <c r="A16" s="114" t="s">
        <v>17</v>
      </c>
      <c r="B16" s="214" t="s">
        <v>18</v>
      </c>
      <c r="C16" s="112">
        <v>58493571.7</v>
      </c>
      <c r="D16" s="112">
        <v>30271871.59</v>
      </c>
      <c r="E16" s="112">
        <f>+F16-D16</f>
        <v>34502347.41</v>
      </c>
      <c r="F16" s="112">
        <v>64774219</v>
      </c>
      <c r="G16" s="112">
        <v>66266052</v>
      </c>
    </row>
    <row r="17" s="169" customFormat="1" ht="15" customHeight="1" spans="1:7">
      <c r="A17" s="114" t="s">
        <v>19</v>
      </c>
      <c r="B17" s="214" t="s">
        <v>20</v>
      </c>
      <c r="C17" s="112">
        <v>7574879.24</v>
      </c>
      <c r="D17" s="112">
        <v>3810912.15</v>
      </c>
      <c r="E17" s="112">
        <f t="shared" ref="E17:E34" si="0">+F17-D17</f>
        <v>4135087.85</v>
      </c>
      <c r="F17" s="112">
        <v>7946000</v>
      </c>
      <c r="G17" s="112">
        <v>8016000</v>
      </c>
    </row>
    <row r="18" s="169" customFormat="1" ht="15" customHeight="1" spans="1:7">
      <c r="A18" s="114" t="s">
        <v>21</v>
      </c>
      <c r="B18" s="214" t="s">
        <v>22</v>
      </c>
      <c r="C18" s="112">
        <v>282000</v>
      </c>
      <c r="D18" s="112">
        <v>141000</v>
      </c>
      <c r="E18" s="112">
        <f t="shared" si="0"/>
        <v>141000</v>
      </c>
      <c r="F18" s="112">
        <v>282000</v>
      </c>
      <c r="G18" s="112">
        <v>282000</v>
      </c>
    </row>
    <row r="19" s="169" customFormat="1" ht="15" customHeight="1" spans="1:7">
      <c r="A19" s="114" t="s">
        <v>23</v>
      </c>
      <c r="B19" s="214" t="s">
        <v>24</v>
      </c>
      <c r="C19" s="112">
        <v>282000</v>
      </c>
      <c r="D19" s="112">
        <v>141000</v>
      </c>
      <c r="E19" s="112">
        <f t="shared" si="0"/>
        <v>141000</v>
      </c>
      <c r="F19" s="112">
        <v>282000</v>
      </c>
      <c r="G19" s="112">
        <v>282000</v>
      </c>
    </row>
    <row r="20" s="169" customFormat="1" ht="15" customHeight="1" spans="1:7">
      <c r="A20" s="114" t="s">
        <v>25</v>
      </c>
      <c r="B20" s="214" t="s">
        <v>26</v>
      </c>
      <c r="C20" s="112">
        <v>1914000</v>
      </c>
      <c r="D20" s="112">
        <v>1884000</v>
      </c>
      <c r="E20" s="112">
        <f t="shared" si="0"/>
        <v>120000</v>
      </c>
      <c r="F20" s="112">
        <v>2004000</v>
      </c>
      <c r="G20" s="112">
        <v>2004000</v>
      </c>
    </row>
    <row r="21" s="169" customFormat="1" ht="15" customHeight="1" spans="1:7">
      <c r="A21" s="114" t="s">
        <v>27</v>
      </c>
      <c r="B21" s="214" t="s">
        <v>28</v>
      </c>
      <c r="C21" s="112"/>
      <c r="D21" s="112"/>
      <c r="E21" s="112"/>
      <c r="F21" s="112"/>
      <c r="G21" s="112"/>
    </row>
    <row r="22" s="169" customFormat="1" ht="15" customHeight="1" spans="1:7">
      <c r="A22" s="114" t="s">
        <v>29</v>
      </c>
      <c r="B22" s="214"/>
      <c r="C22" s="112">
        <v>275000</v>
      </c>
      <c r="D22" s="112">
        <v>45000</v>
      </c>
      <c r="E22" s="112">
        <f t="shared" si="0"/>
        <v>80000</v>
      </c>
      <c r="F22" s="112">
        <v>125000</v>
      </c>
      <c r="G22" s="112">
        <v>240000</v>
      </c>
    </row>
    <row r="23" s="169" customFormat="1" ht="15" customHeight="1" spans="1:7">
      <c r="A23" s="114" t="s">
        <v>30</v>
      </c>
      <c r="B23" s="214"/>
      <c r="C23" s="112">
        <v>0</v>
      </c>
      <c r="D23" s="112">
        <v>0</v>
      </c>
      <c r="E23" s="112">
        <f t="shared" si="0"/>
        <v>0</v>
      </c>
      <c r="F23" s="112">
        <v>0</v>
      </c>
      <c r="G23" s="112">
        <v>311843</v>
      </c>
    </row>
    <row r="24" s="169" customFormat="1" ht="15" customHeight="1" spans="1:7">
      <c r="A24" s="114" t="s">
        <v>31</v>
      </c>
      <c r="B24" s="214" t="s">
        <v>32</v>
      </c>
      <c r="C24" s="112">
        <v>0</v>
      </c>
      <c r="D24" s="112">
        <v>8876.8</v>
      </c>
      <c r="E24" s="112">
        <f t="shared" si="0"/>
        <v>291123.2</v>
      </c>
      <c r="F24" s="112">
        <v>300000</v>
      </c>
      <c r="G24" s="112">
        <v>300000</v>
      </c>
    </row>
    <row r="25" s="169" customFormat="1" ht="15" customHeight="1" spans="1:7">
      <c r="A25" s="114" t="s">
        <v>33</v>
      </c>
      <c r="B25" s="214" t="s">
        <v>34</v>
      </c>
      <c r="C25" s="112">
        <v>5039639</v>
      </c>
      <c r="D25" s="112">
        <v>0</v>
      </c>
      <c r="E25" s="112">
        <f t="shared" si="0"/>
        <v>5530115</v>
      </c>
      <c r="F25" s="112">
        <v>5530115</v>
      </c>
      <c r="G25" s="112">
        <v>5522171</v>
      </c>
    </row>
    <row r="26" s="169" customFormat="1" ht="15" customHeight="1" spans="1:7">
      <c r="A26" s="114" t="s">
        <v>35</v>
      </c>
      <c r="B26" s="214" t="s">
        <v>36</v>
      </c>
      <c r="C26" s="112">
        <v>1570500</v>
      </c>
      <c r="D26" s="112">
        <v>0</v>
      </c>
      <c r="E26" s="112">
        <f t="shared" si="0"/>
        <v>1670000</v>
      </c>
      <c r="F26" s="112">
        <v>1670000</v>
      </c>
      <c r="G26" s="112">
        <v>1670000</v>
      </c>
    </row>
    <row r="27" s="169" customFormat="1" ht="15" customHeight="1" spans="1:7">
      <c r="A27" s="114" t="s">
        <v>37</v>
      </c>
      <c r="B27" s="214" t="s">
        <v>38</v>
      </c>
      <c r="C27" s="112"/>
      <c r="D27" s="112"/>
      <c r="E27" s="112"/>
      <c r="F27" s="112"/>
      <c r="G27" s="112"/>
    </row>
    <row r="28" s="169" customFormat="1" ht="15" customHeight="1" spans="1:7">
      <c r="A28" s="114" t="s">
        <v>39</v>
      </c>
      <c r="B28" s="214"/>
      <c r="C28" s="112">
        <v>4858477</v>
      </c>
      <c r="D28" s="112">
        <v>5028816</v>
      </c>
      <c r="E28" s="112">
        <f t="shared" si="0"/>
        <v>224281</v>
      </c>
      <c r="F28" s="112">
        <v>5253097</v>
      </c>
      <c r="G28" s="112">
        <v>5522171</v>
      </c>
    </row>
    <row r="29" s="169" customFormat="1" ht="15" customHeight="1" spans="1:7">
      <c r="A29" s="114" t="s">
        <v>40</v>
      </c>
      <c r="B29" s="214"/>
      <c r="C29" s="142" t="s">
        <v>41</v>
      </c>
      <c r="D29" s="112">
        <v>0</v>
      </c>
      <c r="E29" s="112">
        <v>0</v>
      </c>
      <c r="F29" s="112">
        <v>0</v>
      </c>
      <c r="G29" s="112">
        <v>1670000</v>
      </c>
    </row>
    <row r="30" s="169" customFormat="1" ht="15" customHeight="1" spans="1:7">
      <c r="A30" s="114" t="s">
        <v>42</v>
      </c>
      <c r="B30" s="214" t="s">
        <v>43</v>
      </c>
      <c r="C30" s="112">
        <v>7029393.58</v>
      </c>
      <c r="D30" s="112">
        <v>3634495.87</v>
      </c>
      <c r="E30" s="112">
        <f t="shared" si="0"/>
        <v>4138411.81</v>
      </c>
      <c r="F30" s="112">
        <v>7772907.68</v>
      </c>
      <c r="G30" s="112">
        <v>7951927</v>
      </c>
    </row>
    <row r="31" s="169" customFormat="1" ht="15" customHeight="1" spans="1:7">
      <c r="A31" s="114" t="s">
        <v>44</v>
      </c>
      <c r="B31" s="214" t="s">
        <v>45</v>
      </c>
      <c r="C31" s="112">
        <v>380000</v>
      </c>
      <c r="D31" s="112">
        <v>190700</v>
      </c>
      <c r="E31" s="112">
        <f t="shared" si="0"/>
        <v>206700</v>
      </c>
      <c r="F31" s="112">
        <v>397400</v>
      </c>
      <c r="G31" s="112">
        <v>400800</v>
      </c>
    </row>
    <row r="32" s="169" customFormat="1" ht="15" customHeight="1" spans="1:7">
      <c r="A32" s="114" t="s">
        <v>46</v>
      </c>
      <c r="B32" s="214" t="s">
        <v>47</v>
      </c>
      <c r="C32" s="112">
        <v>856272.23</v>
      </c>
      <c r="D32" s="112">
        <v>442561.32</v>
      </c>
      <c r="E32" s="112">
        <f t="shared" si="0"/>
        <v>506745.98</v>
      </c>
      <c r="F32" s="112">
        <v>949307.3</v>
      </c>
      <c r="G32" s="112">
        <v>1009992</v>
      </c>
    </row>
    <row r="33" s="169" customFormat="1" ht="15" customHeight="1" spans="1:7">
      <c r="A33" s="114" t="s">
        <v>48</v>
      </c>
      <c r="B33" s="214" t="s">
        <v>49</v>
      </c>
      <c r="C33" s="112">
        <v>381500</v>
      </c>
      <c r="D33" s="112">
        <v>191000</v>
      </c>
      <c r="E33" s="112">
        <f t="shared" si="0"/>
        <v>206400</v>
      </c>
      <c r="F33" s="112">
        <v>397400</v>
      </c>
      <c r="G33" s="112">
        <v>400800</v>
      </c>
    </row>
    <row r="34" s="169" customFormat="1" ht="15" customHeight="1" spans="1:7">
      <c r="A34" s="114" t="s">
        <v>50</v>
      </c>
      <c r="B34" s="214" t="s">
        <v>51</v>
      </c>
      <c r="C34" s="112">
        <v>1516939.01</v>
      </c>
      <c r="D34" s="112">
        <v>582832.94</v>
      </c>
      <c r="E34" s="112">
        <f t="shared" si="0"/>
        <v>954124.06</v>
      </c>
      <c r="F34" s="112">
        <v>1536957</v>
      </c>
      <c r="G34" s="112">
        <v>2479561</v>
      </c>
    </row>
    <row r="35" s="169" customFormat="1" ht="15" customHeight="1" spans="1:7">
      <c r="A35" s="114" t="s">
        <v>52</v>
      </c>
      <c r="B35" s="214"/>
      <c r="C35" s="112"/>
      <c r="D35" s="112"/>
      <c r="E35" s="112"/>
      <c r="F35" s="112"/>
      <c r="G35" s="112"/>
    </row>
    <row r="36" s="169" customFormat="1" ht="15" customHeight="1" spans="1:7">
      <c r="A36" s="114" t="s">
        <v>53</v>
      </c>
      <c r="B36" s="214"/>
      <c r="C36" s="112"/>
      <c r="D36" s="112"/>
      <c r="E36" s="112"/>
      <c r="F36" s="112"/>
      <c r="G36" s="112"/>
    </row>
    <row r="37" s="169" customFormat="1" ht="15" customHeight="1" spans="1:7">
      <c r="A37" s="114" t="s">
        <v>54</v>
      </c>
      <c r="B37" s="214"/>
      <c r="C37" s="112"/>
      <c r="D37" s="112"/>
      <c r="E37" s="112"/>
      <c r="F37" s="112"/>
      <c r="G37" s="112"/>
    </row>
    <row r="38" s="169" customFormat="1" ht="15" customHeight="1" spans="1:7">
      <c r="A38" s="114" t="s">
        <v>55</v>
      </c>
      <c r="B38" s="214" t="s">
        <v>18</v>
      </c>
      <c r="C38" s="112">
        <v>0</v>
      </c>
      <c r="D38" s="112">
        <v>0</v>
      </c>
      <c r="E38" s="112">
        <f t="shared" ref="E38:E41" si="1">+F38-D38</f>
        <v>0</v>
      </c>
      <c r="F38" s="112">
        <v>0</v>
      </c>
      <c r="G38" s="112">
        <v>1667575</v>
      </c>
    </row>
    <row r="39" spans="1:7">
      <c r="A39" s="114" t="s">
        <v>56</v>
      </c>
      <c r="B39" s="214" t="s">
        <v>34</v>
      </c>
      <c r="C39" s="112">
        <v>0</v>
      </c>
      <c r="D39" s="112">
        <v>0</v>
      </c>
      <c r="E39" s="112">
        <f t="shared" si="1"/>
        <v>0</v>
      </c>
      <c r="F39" s="112">
        <v>0</v>
      </c>
      <c r="G39" s="112">
        <v>238225</v>
      </c>
    </row>
    <row r="40" spans="1:7">
      <c r="A40" s="114" t="s">
        <v>57</v>
      </c>
      <c r="B40" s="214" t="s">
        <v>43</v>
      </c>
      <c r="C40" s="112">
        <v>0</v>
      </c>
      <c r="D40" s="112">
        <v>0</v>
      </c>
      <c r="E40" s="112">
        <f t="shared" si="1"/>
        <v>0</v>
      </c>
      <c r="F40" s="112">
        <v>0</v>
      </c>
      <c r="G40" s="112">
        <v>200109</v>
      </c>
    </row>
    <row r="41" spans="1:7">
      <c r="A41" s="114" t="s">
        <v>58</v>
      </c>
      <c r="B41" s="214" t="s">
        <v>47</v>
      </c>
      <c r="C41" s="112">
        <v>0</v>
      </c>
      <c r="D41" s="112">
        <v>0</v>
      </c>
      <c r="E41" s="112">
        <f t="shared" si="1"/>
        <v>0</v>
      </c>
      <c r="F41" s="112">
        <v>0</v>
      </c>
      <c r="G41" s="112">
        <v>75120</v>
      </c>
    </row>
    <row r="42" spans="1:7">
      <c r="A42" s="212"/>
      <c r="B42" s="214"/>
      <c r="C42" s="112"/>
      <c r="D42" s="112"/>
      <c r="E42" s="112"/>
      <c r="F42" s="112"/>
      <c r="G42" s="112"/>
    </row>
    <row r="43" ht="16.5" customHeight="1" spans="1:7">
      <c r="A43" s="179" t="s">
        <v>59</v>
      </c>
      <c r="B43" s="217"/>
      <c r="C43" s="148">
        <f>SUM(C16:C42)</f>
        <v>90454171.76</v>
      </c>
      <c r="D43" s="148">
        <f>SUM(D16:D42)</f>
        <v>46373066.67</v>
      </c>
      <c r="E43" s="148">
        <f>SUM(E16:E42)</f>
        <v>52847336.31</v>
      </c>
      <c r="F43" s="148">
        <f>SUM(F16:F42)</f>
        <v>99220402.98</v>
      </c>
      <c r="G43" s="148">
        <f>SUM(G16:G42)</f>
        <v>106510346</v>
      </c>
    </row>
    <row r="44" ht="16.5" customHeight="1" spans="1:7">
      <c r="A44" s="182"/>
      <c r="B44" s="218"/>
      <c r="C44" s="151"/>
      <c r="D44" s="151"/>
      <c r="E44" s="151"/>
      <c r="F44" s="151"/>
      <c r="G44" s="151"/>
    </row>
    <row r="45" spans="1:1">
      <c r="A45" s="236"/>
    </row>
    <row r="46" spans="1:1">
      <c r="A46" s="236"/>
    </row>
    <row r="47" spans="1:1">
      <c r="A47" s="236"/>
    </row>
    <row r="48" spans="1:1">
      <c r="A48" s="236"/>
    </row>
    <row r="49" spans="1:1">
      <c r="A49" s="236"/>
    </row>
    <row r="50" spans="1:1">
      <c r="A50" s="236"/>
    </row>
    <row r="51" spans="1:1">
      <c r="A51" s="236"/>
    </row>
    <row r="52" ht="6" customHeight="1" spans="1:1">
      <c r="A52" s="236"/>
    </row>
    <row r="53" ht="13.5" customHeight="1" spans="1:7">
      <c r="A53" s="137"/>
      <c r="B53" s="137"/>
      <c r="C53" s="137"/>
      <c r="D53" s="137"/>
      <c r="E53" s="137"/>
      <c r="F53" s="137"/>
      <c r="G53" s="137"/>
    </row>
    <row r="54" ht="13.5" customHeight="1" spans="1:7">
      <c r="A54" s="137"/>
      <c r="B54" s="137"/>
      <c r="C54" s="137"/>
      <c r="D54" s="137"/>
      <c r="E54" s="137"/>
      <c r="F54" s="137"/>
      <c r="G54" s="137"/>
    </row>
    <row r="55" spans="1:1">
      <c r="A55" s="93" t="s">
        <v>0</v>
      </c>
    </row>
    <row r="56" spans="1:1">
      <c r="A56" s="93" t="s">
        <v>588</v>
      </c>
    </row>
    <row r="57" ht="15" customHeight="1" spans="1:2">
      <c r="A57" s="95"/>
      <c r="B57" s="201"/>
    </row>
    <row r="58" ht="15" customHeight="1" spans="2:2">
      <c r="B58" s="201"/>
    </row>
    <row r="59" ht="15" customHeight="1" spans="1:7">
      <c r="A59" s="97" t="s">
        <v>2</v>
      </c>
      <c r="B59" s="97"/>
      <c r="C59" s="97"/>
      <c r="D59" s="97"/>
      <c r="E59" s="97"/>
      <c r="F59" s="97"/>
      <c r="G59" s="97"/>
    </row>
    <row r="60" ht="15" customHeight="1" spans="1:7">
      <c r="A60" s="98" t="s">
        <v>61</v>
      </c>
      <c r="B60" s="98"/>
      <c r="C60" s="98"/>
      <c r="D60" s="98"/>
      <c r="E60" s="98"/>
      <c r="F60" s="98"/>
      <c r="G60" s="98"/>
    </row>
    <row r="61" spans="2:2">
      <c r="B61" s="201"/>
    </row>
    <row r="62" ht="14" spans="1:2">
      <c r="A62" s="202" t="s">
        <v>587</v>
      </c>
      <c r="B62" s="201"/>
    </row>
    <row r="63" ht="15" customHeight="1" spans="2:2">
      <c r="B63" s="201"/>
    </row>
    <row r="64" ht="15" customHeight="1" spans="1:7">
      <c r="A64" s="101" t="s">
        <v>5</v>
      </c>
      <c r="B64" s="179" t="s">
        <v>6</v>
      </c>
      <c r="C64" s="102" t="s">
        <v>7</v>
      </c>
      <c r="D64" s="139" t="s">
        <v>8</v>
      </c>
      <c r="E64" s="223"/>
      <c r="F64" s="140"/>
      <c r="G64" s="102" t="s">
        <v>9</v>
      </c>
    </row>
    <row r="65" ht="15" customHeight="1" spans="1:8">
      <c r="A65" s="105"/>
      <c r="B65" s="203"/>
      <c r="C65" s="106"/>
      <c r="D65" s="204" t="s">
        <v>10</v>
      </c>
      <c r="E65" s="204" t="s">
        <v>11</v>
      </c>
      <c r="F65" s="204" t="s">
        <v>12</v>
      </c>
      <c r="G65" s="106"/>
      <c r="H65" s="224"/>
    </row>
    <row r="66" ht="15" customHeight="1" spans="1:7">
      <c r="A66" s="105"/>
      <c r="B66" s="182"/>
      <c r="C66" s="105">
        <v>2020</v>
      </c>
      <c r="D66" s="205" t="s">
        <v>13</v>
      </c>
      <c r="E66" s="205" t="s">
        <v>14</v>
      </c>
      <c r="F66" s="205"/>
      <c r="G66" s="106">
        <v>2022</v>
      </c>
    </row>
    <row r="67" ht="9" customHeight="1" spans="1:7">
      <c r="A67" s="206"/>
      <c r="B67" s="207"/>
      <c r="C67" s="206"/>
      <c r="D67" s="206"/>
      <c r="E67" s="206"/>
      <c r="F67" s="206"/>
      <c r="G67" s="237"/>
    </row>
    <row r="68" ht="15" customHeight="1" spans="1:7">
      <c r="A68" s="113" t="s">
        <v>62</v>
      </c>
      <c r="B68" s="210" t="s">
        <v>63</v>
      </c>
      <c r="C68" s="212"/>
      <c r="D68" s="212"/>
      <c r="E68" s="212"/>
      <c r="F68" s="212"/>
      <c r="G68" s="212"/>
    </row>
    <row r="69" s="169" customFormat="1" ht="6.75" customHeight="1" spans="1:7">
      <c r="A69" s="212"/>
      <c r="B69" s="210"/>
      <c r="C69" s="114"/>
      <c r="D69" s="114"/>
      <c r="E69" s="114"/>
      <c r="F69" s="114"/>
      <c r="G69" s="114"/>
    </row>
    <row r="70" ht="15" customHeight="1" spans="1:7">
      <c r="A70" s="114" t="s">
        <v>252</v>
      </c>
      <c r="B70" s="214" t="s">
        <v>65</v>
      </c>
      <c r="C70" s="112">
        <v>10500</v>
      </c>
      <c r="D70" s="112">
        <v>3000</v>
      </c>
      <c r="E70" s="112">
        <f>+F70-D70</f>
        <v>63000</v>
      </c>
      <c r="F70" s="112">
        <v>66000</v>
      </c>
      <c r="G70" s="112">
        <v>66000</v>
      </c>
    </row>
    <row r="71" ht="15" customHeight="1" spans="1:7">
      <c r="A71" s="114" t="s">
        <v>253</v>
      </c>
      <c r="B71" s="214" t="s">
        <v>78</v>
      </c>
      <c r="C71" s="112">
        <v>184652.55</v>
      </c>
      <c r="D71" s="112">
        <v>10976.75</v>
      </c>
      <c r="E71" s="112">
        <f t="shared" ref="E71:E81" si="2">+F71-D71</f>
        <v>250023.25</v>
      </c>
      <c r="F71" s="112">
        <v>261000</v>
      </c>
      <c r="G71" s="112">
        <v>261000</v>
      </c>
    </row>
    <row r="72" ht="15" customHeight="1" spans="1:7">
      <c r="A72" s="114" t="s">
        <v>301</v>
      </c>
      <c r="B72" s="214" t="s">
        <v>88</v>
      </c>
      <c r="C72" s="112">
        <v>808953</v>
      </c>
      <c r="D72" s="112">
        <v>42367.81</v>
      </c>
      <c r="E72" s="112">
        <f t="shared" si="2"/>
        <v>3807632.19</v>
      </c>
      <c r="F72" s="112">
        <v>3850000</v>
      </c>
      <c r="G72" s="112">
        <v>3850000</v>
      </c>
    </row>
    <row r="73" ht="15" customHeight="1" spans="1:7">
      <c r="A73" s="114" t="s">
        <v>589</v>
      </c>
      <c r="C73" s="112"/>
      <c r="D73" s="112"/>
      <c r="E73" s="112"/>
      <c r="F73" s="112"/>
      <c r="G73" s="112"/>
    </row>
    <row r="74" ht="15" customHeight="1" spans="1:7">
      <c r="A74" s="114" t="s">
        <v>590</v>
      </c>
      <c r="B74" s="214" t="s">
        <v>591</v>
      </c>
      <c r="C74" s="112">
        <v>115618740</v>
      </c>
      <c r="D74" s="112">
        <v>115303500</v>
      </c>
      <c r="E74" s="112">
        <f t="shared" si="2"/>
        <v>0</v>
      </c>
      <c r="F74" s="112">
        <v>115303500</v>
      </c>
      <c r="G74" s="112">
        <v>115303500</v>
      </c>
    </row>
    <row r="75" ht="15" customHeight="1" spans="1:7">
      <c r="A75" s="114" t="s">
        <v>399</v>
      </c>
      <c r="B75" s="240" t="s">
        <v>592</v>
      </c>
      <c r="C75" s="112"/>
      <c r="D75" s="112"/>
      <c r="E75" s="112"/>
      <c r="F75" s="112"/>
      <c r="G75" s="112"/>
    </row>
    <row r="76" ht="15" customHeight="1" spans="1:7">
      <c r="A76" s="114" t="s">
        <v>593</v>
      </c>
      <c r="B76" s="240"/>
      <c r="C76" s="112">
        <v>24334</v>
      </c>
      <c r="D76" s="112">
        <v>83789</v>
      </c>
      <c r="E76" s="112">
        <f t="shared" si="2"/>
        <v>125211</v>
      </c>
      <c r="F76" s="112">
        <v>209000</v>
      </c>
      <c r="G76" s="112">
        <v>209000</v>
      </c>
    </row>
    <row r="77" ht="15" customHeight="1" spans="1:7">
      <c r="A77" s="114" t="s">
        <v>594</v>
      </c>
      <c r="B77" s="214"/>
      <c r="C77" s="112"/>
      <c r="D77" s="112"/>
      <c r="E77" s="112"/>
      <c r="F77" s="112"/>
      <c r="G77" s="112"/>
    </row>
    <row r="78" ht="15" customHeight="1" spans="1:7">
      <c r="A78" s="114" t="s">
        <v>595</v>
      </c>
      <c r="B78" s="214" t="s">
        <v>596</v>
      </c>
      <c r="C78" s="112">
        <v>20554560</v>
      </c>
      <c r="D78" s="112">
        <v>27331200</v>
      </c>
      <c r="E78" s="112">
        <f t="shared" si="2"/>
        <v>0</v>
      </c>
      <c r="F78" s="112">
        <v>27331200</v>
      </c>
      <c r="G78" s="112">
        <v>27331200</v>
      </c>
    </row>
    <row r="79" ht="15" customHeight="1" spans="1:7">
      <c r="A79" s="114" t="s">
        <v>256</v>
      </c>
      <c r="B79" s="214" t="s">
        <v>99</v>
      </c>
      <c r="C79" s="112">
        <v>74929.71</v>
      </c>
      <c r="D79" s="112">
        <v>70215.31</v>
      </c>
      <c r="E79" s="112">
        <f t="shared" si="2"/>
        <v>54784.69</v>
      </c>
      <c r="F79" s="112">
        <v>125000</v>
      </c>
      <c r="G79" s="112">
        <v>125000</v>
      </c>
    </row>
    <row r="80" ht="15" customHeight="1" spans="1:7">
      <c r="A80" s="114" t="s">
        <v>597</v>
      </c>
      <c r="B80" s="214" t="s">
        <v>99</v>
      </c>
      <c r="C80" s="112">
        <v>36663939.31</v>
      </c>
      <c r="D80" s="112">
        <v>14083102.56</v>
      </c>
      <c r="E80" s="112">
        <f t="shared" si="2"/>
        <v>21492532.44</v>
      </c>
      <c r="F80" s="112">
        <v>35575635</v>
      </c>
      <c r="G80" s="112">
        <v>34287500</v>
      </c>
    </row>
    <row r="81" ht="15" customHeight="1" spans="1:7">
      <c r="A81" s="114" t="s">
        <v>598</v>
      </c>
      <c r="B81" s="214" t="s">
        <v>591</v>
      </c>
      <c r="C81" s="112">
        <v>27180000</v>
      </c>
      <c r="D81" s="112">
        <v>27180000</v>
      </c>
      <c r="E81" s="112">
        <f t="shared" si="2"/>
        <v>27220000</v>
      </c>
      <c r="F81" s="112">
        <v>54400000</v>
      </c>
      <c r="G81" s="112">
        <v>27200000</v>
      </c>
    </row>
    <row r="82" ht="15" customHeight="1" spans="1:7">
      <c r="A82" s="114"/>
      <c r="B82" s="210"/>
      <c r="C82" s="112"/>
      <c r="D82" s="112"/>
      <c r="E82" s="112"/>
      <c r="F82" s="112"/>
      <c r="G82" s="112"/>
    </row>
    <row r="83" ht="16.5" customHeight="1" spans="1:7">
      <c r="A83" s="179" t="s">
        <v>262</v>
      </c>
      <c r="B83" s="217"/>
      <c r="C83" s="148">
        <f>SUM(C70:C81)</f>
        <v>201120608.57</v>
      </c>
      <c r="D83" s="148">
        <f>SUM(D70:D81)</f>
        <v>184108151.43</v>
      </c>
      <c r="E83" s="148">
        <f>SUM(E70:E81)</f>
        <v>53013183.57</v>
      </c>
      <c r="F83" s="148">
        <f>SUM(F70:F81)</f>
        <v>237121335</v>
      </c>
      <c r="G83" s="148">
        <f>SUM(G70:G81)</f>
        <v>208633200</v>
      </c>
    </row>
    <row r="84" ht="16.5" customHeight="1" spans="1:7">
      <c r="A84" s="182" t="s">
        <v>183</v>
      </c>
      <c r="B84" s="218"/>
      <c r="C84" s="151"/>
      <c r="D84" s="151"/>
      <c r="E84" s="151"/>
      <c r="F84" s="151"/>
      <c r="G84" s="151"/>
    </row>
    <row r="85" ht="9" customHeight="1" spans="1:7">
      <c r="A85" s="206"/>
      <c r="B85" s="207"/>
      <c r="C85" s="206"/>
      <c r="D85" s="206"/>
      <c r="E85" s="206"/>
      <c r="F85" s="206"/>
      <c r="G85" s="237"/>
    </row>
    <row r="86" ht="15" customHeight="1" spans="1:7">
      <c r="A86" s="113" t="s">
        <v>290</v>
      </c>
      <c r="B86" s="210"/>
      <c r="C86" s="212"/>
      <c r="D86" s="212"/>
      <c r="E86" s="212"/>
      <c r="F86" s="212"/>
      <c r="G86" s="212"/>
    </row>
    <row r="87" s="169" customFormat="1" ht="6.75" customHeight="1" spans="1:7">
      <c r="A87" s="212"/>
      <c r="B87" s="210"/>
      <c r="C87" s="114"/>
      <c r="D87" s="114"/>
      <c r="E87" s="114"/>
      <c r="F87" s="114"/>
      <c r="G87" s="114"/>
    </row>
    <row r="88" ht="15" customHeight="1" spans="1:7">
      <c r="A88" s="114" t="s">
        <v>599</v>
      </c>
      <c r="B88" s="273" t="s">
        <v>600</v>
      </c>
      <c r="C88" s="274">
        <v>0</v>
      </c>
      <c r="D88" s="112">
        <v>0</v>
      </c>
      <c r="E88" s="112">
        <f t="shared" ref="E88" si="3">+F88-D88</f>
        <v>400000</v>
      </c>
      <c r="F88" s="112">
        <v>400000</v>
      </c>
      <c r="G88" s="274">
        <v>0</v>
      </c>
    </row>
    <row r="89" ht="15" customHeight="1" spans="1:7">
      <c r="A89" s="125"/>
      <c r="B89" s="212"/>
      <c r="C89" s="212"/>
      <c r="D89" s="212"/>
      <c r="E89" s="212"/>
      <c r="F89" s="212"/>
      <c r="G89" s="212"/>
    </row>
    <row r="90" ht="16.5" customHeight="1" spans="1:7">
      <c r="A90" s="179" t="s">
        <v>237</v>
      </c>
      <c r="B90" s="217"/>
      <c r="C90" s="148">
        <f>SUM(C88:C89)</f>
        <v>0</v>
      </c>
      <c r="D90" s="148">
        <f>SUM(D88:D89)</f>
        <v>0</v>
      </c>
      <c r="E90" s="148">
        <f>SUM(E88:E89)</f>
        <v>400000</v>
      </c>
      <c r="F90" s="148">
        <f>SUM(F88:F89)</f>
        <v>400000</v>
      </c>
      <c r="G90" s="148">
        <v>0</v>
      </c>
    </row>
    <row r="91" ht="16.5" customHeight="1" spans="1:7">
      <c r="A91" s="182"/>
      <c r="B91" s="218"/>
      <c r="C91" s="151"/>
      <c r="D91" s="151"/>
      <c r="E91" s="151"/>
      <c r="F91" s="151"/>
      <c r="G91" s="151"/>
    </row>
    <row r="92" ht="16.5" customHeight="1" spans="1:7">
      <c r="A92" s="179" t="s">
        <v>238</v>
      </c>
      <c r="B92" s="217"/>
      <c r="C92" s="148">
        <f>C43+C83+C90</f>
        <v>291574780.33</v>
      </c>
      <c r="D92" s="148">
        <f>D43+D83+D90</f>
        <v>230481218.1</v>
      </c>
      <c r="E92" s="148">
        <f>E43+E83+E90</f>
        <v>106260519.88</v>
      </c>
      <c r="F92" s="148">
        <f>F43+F83+F90</f>
        <v>336741737.98</v>
      </c>
      <c r="G92" s="148">
        <f>G43+G83+G90</f>
        <v>315143546</v>
      </c>
    </row>
    <row r="93" ht="16.5" customHeight="1" spans="1:7">
      <c r="A93" s="182"/>
      <c r="B93" s="218"/>
      <c r="C93" s="151"/>
      <c r="D93" s="151"/>
      <c r="E93" s="151"/>
      <c r="F93" s="151"/>
      <c r="G93" s="151"/>
    </row>
    <row r="94" ht="15" customHeight="1" spans="1:7">
      <c r="A94" s="259"/>
      <c r="B94" s="260"/>
      <c r="C94" s="261"/>
      <c r="D94" s="261"/>
      <c r="E94" s="261"/>
      <c r="F94" s="261"/>
      <c r="G94" s="261"/>
    </row>
    <row r="96" spans="1:10">
      <c r="A96" s="93" t="s">
        <v>239</v>
      </c>
      <c r="B96" s="93" t="s">
        <v>240</v>
      </c>
      <c r="E96" s="93" t="s">
        <v>241</v>
      </c>
      <c r="J96" s="243"/>
    </row>
    <row r="97" ht="15" customHeight="1"/>
    <row r="98" ht="15" customHeight="1"/>
    <row r="99" ht="15" customHeight="1"/>
    <row r="100" spans="1:7">
      <c r="A100" s="199" t="s">
        <v>601</v>
      </c>
      <c r="B100" s="199" t="s">
        <v>243</v>
      </c>
      <c r="C100" s="199"/>
      <c r="D100" s="199"/>
      <c r="E100" s="199" t="s">
        <v>244</v>
      </c>
      <c r="F100" s="199"/>
      <c r="G100" s="199"/>
    </row>
    <row r="101" ht="15" customHeight="1" spans="1:7">
      <c r="A101" s="200" t="s">
        <v>602</v>
      </c>
      <c r="B101" s="200" t="s">
        <v>265</v>
      </c>
      <c r="C101" s="200"/>
      <c r="D101" s="200"/>
      <c r="E101" s="200" t="s">
        <v>247</v>
      </c>
      <c r="F101" s="200"/>
      <c r="G101" s="200"/>
    </row>
    <row r="102" spans="2:4">
      <c r="B102" s="200"/>
      <c r="C102" s="200"/>
      <c r="D102" s="200"/>
    </row>
    <row r="105" ht="21" customHeight="1"/>
    <row r="106" ht="13.5" customHeight="1" spans="1:7">
      <c r="A106" s="137"/>
      <c r="B106" s="137"/>
      <c r="C106" s="137"/>
      <c r="D106" s="137"/>
      <c r="E106" s="137"/>
      <c r="F106" s="137"/>
      <c r="G106" s="137"/>
    </row>
    <row r="107" ht="13.5" customHeight="1" spans="1:7">
      <c r="A107" s="137"/>
      <c r="B107" s="137"/>
      <c r="C107" s="137"/>
      <c r="D107" s="137"/>
      <c r="E107" s="137"/>
      <c r="F107" s="137"/>
      <c r="G107" s="137"/>
    </row>
    <row r="112" ht="20.4" spans="1:7">
      <c r="A112" s="275"/>
      <c r="B112" s="275"/>
      <c r="C112" s="275"/>
      <c r="D112" s="275"/>
      <c r="E112" s="275"/>
      <c r="F112" s="275"/>
      <c r="G112" s="275"/>
    </row>
  </sheetData>
  <sheetProtection password="D60D" sheet="1" objects="1"/>
  <mergeCells count="49">
    <mergeCell ref="A5:G5"/>
    <mergeCell ref="A6:G6"/>
    <mergeCell ref="D10:F10"/>
    <mergeCell ref="A59:G59"/>
    <mergeCell ref="A60:G60"/>
    <mergeCell ref="D64:F64"/>
    <mergeCell ref="B100:D100"/>
    <mergeCell ref="E100:G100"/>
    <mergeCell ref="B101:D101"/>
    <mergeCell ref="E101:G101"/>
    <mergeCell ref="B102:D102"/>
    <mergeCell ref="A112:G112"/>
    <mergeCell ref="A10:A12"/>
    <mergeCell ref="A43:A44"/>
    <mergeCell ref="A64:A66"/>
    <mergeCell ref="A83:A84"/>
    <mergeCell ref="A90:A91"/>
    <mergeCell ref="A92:A93"/>
    <mergeCell ref="B10:B12"/>
    <mergeCell ref="B64:B66"/>
    <mergeCell ref="B75:B76"/>
    <mergeCell ref="C10:C11"/>
    <mergeCell ref="C43:C44"/>
    <mergeCell ref="C64:C65"/>
    <mergeCell ref="C83:C84"/>
    <mergeCell ref="C90:C91"/>
    <mergeCell ref="C92:C93"/>
    <mergeCell ref="D43:D44"/>
    <mergeCell ref="D83:D84"/>
    <mergeCell ref="D90:D91"/>
    <mergeCell ref="D92:D93"/>
    <mergeCell ref="E43:E44"/>
    <mergeCell ref="E83:E84"/>
    <mergeCell ref="E90:E91"/>
    <mergeCell ref="E92:E93"/>
    <mergeCell ref="F11:F12"/>
    <mergeCell ref="F43:F44"/>
    <mergeCell ref="F65:F66"/>
    <mergeCell ref="F83:F84"/>
    <mergeCell ref="F90:F91"/>
    <mergeCell ref="F92:F93"/>
    <mergeCell ref="G10:G11"/>
    <mergeCell ref="G43:G44"/>
    <mergeCell ref="G64:G65"/>
    <mergeCell ref="G83:G84"/>
    <mergeCell ref="G90:G91"/>
    <mergeCell ref="G92:G93"/>
    <mergeCell ref="A106:G107"/>
    <mergeCell ref="A53:G54"/>
  </mergeCells>
  <pageMargins left="0.432638888888889" right="0.156944444444444" top="0.590277777777778" bottom="0.196527777777778" header="0.472222222222222" footer="0.156944444444444"/>
  <pageSetup paperSize="1" orientation="portrait"/>
  <headerFooter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H107"/>
  <sheetViews>
    <sheetView topLeftCell="A85" workbookViewId="0">
      <selection activeCell="C105" sqref="C105"/>
    </sheetView>
  </sheetViews>
  <sheetFormatPr defaultColWidth="9" defaultRowHeight="12" outlineLevelCol="7"/>
  <cols>
    <col min="1" max="1" width="34.2890625" style="93" customWidth="1"/>
    <col min="2" max="2" width="7.2890625" style="93" customWidth="1"/>
    <col min="3" max="3" width="11.4296875" style="93" customWidth="1"/>
    <col min="4" max="6" width="11" style="93" customWidth="1"/>
    <col min="7" max="7" width="13" style="93" customWidth="1"/>
    <col min="8" max="16384" width="9.140625" style="93"/>
  </cols>
  <sheetData>
    <row r="1" spans="1:1">
      <c r="A1" s="93" t="s">
        <v>0</v>
      </c>
    </row>
    <row r="2" spans="1:1">
      <c r="A2" s="93" t="s">
        <v>248</v>
      </c>
    </row>
    <row r="3" ht="15" customHeight="1" spans="1:2">
      <c r="A3" s="95"/>
      <c r="B3" s="201"/>
    </row>
    <row r="4" ht="15" customHeight="1" spans="2:2">
      <c r="B4" s="201"/>
    </row>
    <row r="5" ht="15" customHeight="1" spans="1:7">
      <c r="A5" s="97" t="s">
        <v>2</v>
      </c>
      <c r="B5" s="97"/>
      <c r="C5" s="97"/>
      <c r="D5" s="97"/>
      <c r="E5" s="97"/>
      <c r="F5" s="97"/>
      <c r="G5" s="97"/>
    </row>
    <row r="6" ht="15" customHeight="1" spans="1:7">
      <c r="A6" s="98" t="s">
        <v>61</v>
      </c>
      <c r="B6" s="98"/>
      <c r="C6" s="98"/>
      <c r="D6" s="98"/>
      <c r="E6" s="98"/>
      <c r="F6" s="98"/>
      <c r="G6" s="98"/>
    </row>
    <row r="7" spans="2:2">
      <c r="B7" s="201"/>
    </row>
    <row r="8" ht="14" spans="1:2">
      <c r="A8" s="202" t="s">
        <v>603</v>
      </c>
      <c r="B8" s="201"/>
    </row>
    <row r="9" ht="15" customHeight="1" spans="2:2">
      <c r="B9" s="201"/>
    </row>
    <row r="10" ht="15" customHeight="1" spans="1:7">
      <c r="A10" s="101" t="s">
        <v>5</v>
      </c>
      <c r="B10" s="179" t="s">
        <v>6</v>
      </c>
      <c r="C10" s="102" t="s">
        <v>7</v>
      </c>
      <c r="D10" s="139" t="s">
        <v>8</v>
      </c>
      <c r="E10" s="223"/>
      <c r="F10" s="140"/>
      <c r="G10" s="102" t="s">
        <v>9</v>
      </c>
    </row>
    <row r="11" ht="15" customHeight="1" spans="1:8">
      <c r="A11" s="105"/>
      <c r="B11" s="203"/>
      <c r="C11" s="106"/>
      <c r="D11" s="204" t="s">
        <v>10</v>
      </c>
      <c r="E11" s="204" t="s">
        <v>11</v>
      </c>
      <c r="F11" s="204" t="s">
        <v>12</v>
      </c>
      <c r="G11" s="106"/>
      <c r="H11" s="224"/>
    </row>
    <row r="12" ht="15" customHeight="1" spans="1:7">
      <c r="A12" s="105"/>
      <c r="B12" s="182"/>
      <c r="C12" s="105">
        <v>2020</v>
      </c>
      <c r="D12" s="205" t="s">
        <v>13</v>
      </c>
      <c r="E12" s="205" t="s">
        <v>14</v>
      </c>
      <c r="F12" s="205"/>
      <c r="G12" s="106">
        <v>2022</v>
      </c>
    </row>
    <row r="13" ht="9" customHeight="1" spans="1:7">
      <c r="A13" s="206"/>
      <c r="B13" s="207"/>
      <c r="C13" s="206"/>
      <c r="D13" s="206"/>
      <c r="E13" s="206"/>
      <c r="F13" s="206"/>
      <c r="G13" s="237"/>
    </row>
    <row r="14" ht="15" customHeight="1" spans="1:7">
      <c r="A14" s="113" t="s">
        <v>15</v>
      </c>
      <c r="B14" s="210" t="s">
        <v>16</v>
      </c>
      <c r="C14" s="212"/>
      <c r="D14" s="212"/>
      <c r="E14" s="212"/>
      <c r="F14" s="212"/>
      <c r="G14" s="212"/>
    </row>
    <row r="15" s="169" customFormat="1" ht="6.75" customHeight="1" spans="1:7">
      <c r="A15" s="212"/>
      <c r="B15" s="210"/>
      <c r="C15" s="114"/>
      <c r="D15" s="114"/>
      <c r="E15" s="114"/>
      <c r="F15" s="114"/>
      <c r="G15" s="114"/>
    </row>
    <row r="16" s="169" customFormat="1" ht="15" customHeight="1" spans="1:7">
      <c r="A16" s="114" t="s">
        <v>17</v>
      </c>
      <c r="B16" s="214" t="s">
        <v>18</v>
      </c>
      <c r="C16" s="112">
        <v>23706372.65</v>
      </c>
      <c r="D16" s="112">
        <v>12036953.04</v>
      </c>
      <c r="E16" s="112">
        <f>+F16-D16</f>
        <v>17423021.46</v>
      </c>
      <c r="F16" s="112">
        <v>29459974.5</v>
      </c>
      <c r="G16" s="112">
        <v>34513812</v>
      </c>
    </row>
    <row r="17" s="169" customFormat="1" ht="15" customHeight="1" spans="1:7">
      <c r="A17" s="114" t="s">
        <v>19</v>
      </c>
      <c r="B17" s="214" t="s">
        <v>20</v>
      </c>
      <c r="C17" s="112">
        <v>1318872.16</v>
      </c>
      <c r="D17" s="112">
        <v>646015.44</v>
      </c>
      <c r="E17" s="112">
        <f t="shared" ref="E17:E34" si="0">+F17-D17</f>
        <v>975984.56</v>
      </c>
      <c r="F17" s="112">
        <v>1622000</v>
      </c>
      <c r="G17" s="112">
        <v>1968000</v>
      </c>
    </row>
    <row r="18" s="169" customFormat="1" ht="15" customHeight="1" spans="1:7">
      <c r="A18" s="114" t="s">
        <v>21</v>
      </c>
      <c r="B18" s="214" t="s">
        <v>22</v>
      </c>
      <c r="C18" s="112">
        <v>282000</v>
      </c>
      <c r="D18" s="112">
        <v>141000</v>
      </c>
      <c r="E18" s="112">
        <f t="shared" si="0"/>
        <v>186000</v>
      </c>
      <c r="F18" s="112">
        <v>327000</v>
      </c>
      <c r="G18" s="112">
        <v>372000</v>
      </c>
    </row>
    <row r="19" s="169" customFormat="1" ht="15" customHeight="1" spans="1:7">
      <c r="A19" s="114" t="s">
        <v>23</v>
      </c>
      <c r="B19" s="214" t="s">
        <v>24</v>
      </c>
      <c r="C19" s="112">
        <v>282000</v>
      </c>
      <c r="D19" s="112">
        <v>141000</v>
      </c>
      <c r="E19" s="112">
        <f t="shared" si="0"/>
        <v>186000</v>
      </c>
      <c r="F19" s="112">
        <v>327000</v>
      </c>
      <c r="G19" s="112">
        <v>372000</v>
      </c>
    </row>
    <row r="20" s="169" customFormat="1" ht="15" customHeight="1" spans="1:7">
      <c r="A20" s="114" t="s">
        <v>25</v>
      </c>
      <c r="B20" s="214" t="s">
        <v>26</v>
      </c>
      <c r="C20" s="112">
        <v>330000</v>
      </c>
      <c r="D20" s="112">
        <v>318000</v>
      </c>
      <c r="E20" s="112">
        <f t="shared" si="0"/>
        <v>150000</v>
      </c>
      <c r="F20" s="112">
        <v>468000</v>
      </c>
      <c r="G20" s="112">
        <v>492000</v>
      </c>
    </row>
    <row r="21" s="169" customFormat="1" ht="15" customHeight="1" spans="1:7">
      <c r="A21" s="114" t="s">
        <v>27</v>
      </c>
      <c r="B21" s="214" t="s">
        <v>28</v>
      </c>
      <c r="C21" s="112"/>
      <c r="D21" s="112"/>
      <c r="E21" s="112"/>
      <c r="F21" s="112"/>
      <c r="G21" s="112"/>
    </row>
    <row r="22" s="169" customFormat="1" ht="15" customHeight="1" spans="1:7">
      <c r="A22" s="114" t="s">
        <v>29</v>
      </c>
      <c r="B22" s="214"/>
      <c r="C22" s="112">
        <v>55000</v>
      </c>
      <c r="D22" s="112">
        <v>10000</v>
      </c>
      <c r="E22" s="112">
        <f t="shared" si="0"/>
        <v>20000</v>
      </c>
      <c r="F22" s="112">
        <v>30000</v>
      </c>
      <c r="G22" s="112">
        <v>20000</v>
      </c>
    </row>
    <row r="23" s="169" customFormat="1" ht="15" customHeight="1" spans="1:7">
      <c r="A23" s="114" t="s">
        <v>30</v>
      </c>
      <c r="B23" s="214"/>
      <c r="C23" s="112">
        <v>0</v>
      </c>
      <c r="D23" s="112">
        <v>0</v>
      </c>
      <c r="E23" s="112">
        <f t="shared" si="0"/>
        <v>0</v>
      </c>
      <c r="F23" s="112">
        <v>0</v>
      </c>
      <c r="G23" s="112">
        <v>96056</v>
      </c>
    </row>
    <row r="24" s="169" customFormat="1" ht="15" customHeight="1" spans="1:7">
      <c r="A24" s="114" t="s">
        <v>31</v>
      </c>
      <c r="B24" s="214" t="s">
        <v>32</v>
      </c>
      <c r="C24" s="112">
        <v>1094035.97</v>
      </c>
      <c r="D24" s="112">
        <v>2101052.67</v>
      </c>
      <c r="E24" s="112">
        <f t="shared" si="0"/>
        <v>198947.33</v>
      </c>
      <c r="F24" s="112">
        <v>2300000</v>
      </c>
      <c r="G24" s="112">
        <v>2300000</v>
      </c>
    </row>
    <row r="25" s="169" customFormat="1" ht="15" customHeight="1" spans="1:7">
      <c r="A25" s="114" t="s">
        <v>33</v>
      </c>
      <c r="B25" s="214" t="s">
        <v>34</v>
      </c>
      <c r="C25" s="112">
        <v>2066073.8</v>
      </c>
      <c r="D25" s="112">
        <v>0</v>
      </c>
      <c r="E25" s="112">
        <f t="shared" si="0"/>
        <v>2782343</v>
      </c>
      <c r="F25" s="112">
        <v>2782343</v>
      </c>
      <c r="G25" s="112">
        <v>2876151</v>
      </c>
    </row>
    <row r="26" s="169" customFormat="1" ht="15" customHeight="1" spans="1:7">
      <c r="A26" s="114" t="s">
        <v>35</v>
      </c>
      <c r="B26" s="214" t="s">
        <v>36</v>
      </c>
      <c r="C26" s="112">
        <v>278000</v>
      </c>
      <c r="D26" s="112">
        <v>0</v>
      </c>
      <c r="E26" s="112">
        <f t="shared" si="0"/>
        <v>390000</v>
      </c>
      <c r="F26" s="112">
        <v>390000</v>
      </c>
      <c r="G26" s="112">
        <v>410000</v>
      </c>
    </row>
    <row r="27" s="169" customFormat="1" ht="15" customHeight="1" spans="1:7">
      <c r="A27" s="114" t="s">
        <v>37</v>
      </c>
      <c r="B27" s="214" t="s">
        <v>38</v>
      </c>
      <c r="C27" s="112"/>
      <c r="D27" s="112"/>
      <c r="E27" s="112"/>
      <c r="F27" s="112"/>
      <c r="G27" s="112"/>
    </row>
    <row r="28" s="169" customFormat="1" ht="15" customHeight="1" spans="1:7">
      <c r="A28" s="114" t="s">
        <v>39</v>
      </c>
      <c r="B28" s="214"/>
      <c r="C28" s="112">
        <v>2018922</v>
      </c>
      <c r="D28" s="112">
        <v>2022451</v>
      </c>
      <c r="E28" s="112">
        <f t="shared" si="0"/>
        <v>376077</v>
      </c>
      <c r="F28" s="112">
        <v>2398528</v>
      </c>
      <c r="G28" s="112">
        <v>2876151</v>
      </c>
    </row>
    <row r="29" s="169" customFormat="1" ht="15" customHeight="1" spans="1:7">
      <c r="A29" s="114" t="s">
        <v>40</v>
      </c>
      <c r="B29" s="214"/>
      <c r="C29" s="142" t="s">
        <v>41</v>
      </c>
      <c r="D29" s="112">
        <v>0</v>
      </c>
      <c r="E29" s="112">
        <v>0</v>
      </c>
      <c r="F29" s="112">
        <v>0</v>
      </c>
      <c r="G29" s="112">
        <v>410000</v>
      </c>
    </row>
    <row r="30" s="169" customFormat="1" ht="15" customHeight="1" spans="1:7">
      <c r="A30" s="114" t="s">
        <v>42</v>
      </c>
      <c r="B30" s="214" t="s">
        <v>43</v>
      </c>
      <c r="C30" s="112">
        <v>2806581.54</v>
      </c>
      <c r="D30" s="112">
        <v>1454009.47</v>
      </c>
      <c r="E30" s="112">
        <f t="shared" si="0"/>
        <v>2081190.67</v>
      </c>
      <c r="F30" s="112">
        <v>3535200.14</v>
      </c>
      <c r="G30" s="112">
        <v>4141658</v>
      </c>
    </row>
    <row r="31" s="169" customFormat="1" ht="15" customHeight="1" spans="1:7">
      <c r="A31" s="114" t="s">
        <v>44</v>
      </c>
      <c r="B31" s="214" t="s">
        <v>45</v>
      </c>
      <c r="C31" s="112">
        <v>65700</v>
      </c>
      <c r="D31" s="112">
        <v>32600</v>
      </c>
      <c r="E31" s="112">
        <f t="shared" si="0"/>
        <v>48900</v>
      </c>
      <c r="F31" s="112">
        <v>81500</v>
      </c>
      <c r="G31" s="112">
        <v>98400</v>
      </c>
    </row>
    <row r="32" s="169" customFormat="1" ht="15" customHeight="1" spans="1:7">
      <c r="A32" s="114" t="s">
        <v>46</v>
      </c>
      <c r="B32" s="214" t="s">
        <v>47</v>
      </c>
      <c r="C32" s="112">
        <v>329054.27</v>
      </c>
      <c r="D32" s="112">
        <v>166120.17</v>
      </c>
      <c r="E32" s="112">
        <f t="shared" si="0"/>
        <v>244562.08</v>
      </c>
      <c r="F32" s="112">
        <v>410682.25</v>
      </c>
      <c r="G32" s="112">
        <v>478380</v>
      </c>
    </row>
    <row r="33" s="169" customFormat="1" ht="15" customHeight="1" spans="1:7">
      <c r="A33" s="114" t="s">
        <v>48</v>
      </c>
      <c r="B33" s="214" t="s">
        <v>49</v>
      </c>
      <c r="C33" s="112">
        <v>65700</v>
      </c>
      <c r="D33" s="112">
        <v>32600</v>
      </c>
      <c r="E33" s="112">
        <f t="shared" si="0"/>
        <v>48900</v>
      </c>
      <c r="F33" s="112">
        <v>81500</v>
      </c>
      <c r="G33" s="112">
        <v>98400</v>
      </c>
    </row>
    <row r="34" s="169" customFormat="1" ht="15" customHeight="1" spans="1:7">
      <c r="A34" s="114" t="s">
        <v>50</v>
      </c>
      <c r="B34" s="214" t="s">
        <v>51</v>
      </c>
      <c r="C34" s="112">
        <v>0</v>
      </c>
      <c r="D34" s="112">
        <v>0</v>
      </c>
      <c r="E34" s="112">
        <f t="shared" si="0"/>
        <v>0</v>
      </c>
      <c r="F34" s="112">
        <v>0</v>
      </c>
      <c r="G34" s="112">
        <v>1289238</v>
      </c>
    </row>
    <row r="35" s="169" customFormat="1" ht="15" customHeight="1" spans="1:7">
      <c r="A35" s="114" t="s">
        <v>52</v>
      </c>
      <c r="B35" s="214"/>
      <c r="C35" s="112"/>
      <c r="D35" s="112"/>
      <c r="E35" s="112"/>
      <c r="F35" s="112"/>
      <c r="G35" s="112"/>
    </row>
    <row r="36" s="169" customFormat="1" ht="15" customHeight="1" spans="1:7">
      <c r="A36" s="114" t="s">
        <v>53</v>
      </c>
      <c r="B36" s="214"/>
      <c r="C36" s="112"/>
      <c r="D36" s="112"/>
      <c r="E36" s="112"/>
      <c r="F36" s="112"/>
      <c r="G36" s="112"/>
    </row>
    <row r="37" s="169" customFormat="1" ht="15" customHeight="1" spans="1:7">
      <c r="A37" s="114" t="s">
        <v>54</v>
      </c>
      <c r="B37" s="214"/>
      <c r="C37" s="112"/>
      <c r="D37" s="112"/>
      <c r="E37" s="112"/>
      <c r="F37" s="112"/>
      <c r="G37" s="112"/>
    </row>
    <row r="38" s="169" customFormat="1" ht="15" customHeight="1" spans="1:7">
      <c r="A38" s="114" t="s">
        <v>55</v>
      </c>
      <c r="B38" s="214" t="s">
        <v>18</v>
      </c>
      <c r="C38" s="112">
        <v>0</v>
      </c>
      <c r="D38" s="112">
        <v>0</v>
      </c>
      <c r="E38" s="112">
        <f t="shared" ref="E38:E41" si="1">+F38-D38</f>
        <v>0</v>
      </c>
      <c r="F38" s="112">
        <v>0</v>
      </c>
      <c r="G38" s="112">
        <v>777504</v>
      </c>
    </row>
    <row r="39" spans="1:7">
      <c r="A39" s="114" t="s">
        <v>56</v>
      </c>
      <c r="B39" s="214" t="s">
        <v>34</v>
      </c>
      <c r="C39" s="112">
        <v>0</v>
      </c>
      <c r="D39" s="112">
        <v>0</v>
      </c>
      <c r="E39" s="112">
        <f t="shared" si="1"/>
        <v>0</v>
      </c>
      <c r="F39" s="112">
        <v>0</v>
      </c>
      <c r="G39" s="112">
        <v>111072</v>
      </c>
    </row>
    <row r="40" spans="1:7">
      <c r="A40" s="114" t="s">
        <v>57</v>
      </c>
      <c r="B40" s="214" t="s">
        <v>43</v>
      </c>
      <c r="C40" s="112">
        <v>0</v>
      </c>
      <c r="D40" s="112">
        <v>0</v>
      </c>
      <c r="E40" s="112">
        <f t="shared" si="1"/>
        <v>0</v>
      </c>
      <c r="F40" s="112">
        <v>0</v>
      </c>
      <c r="G40" s="112">
        <v>93301</v>
      </c>
    </row>
    <row r="41" spans="1:7">
      <c r="A41" s="114" t="s">
        <v>58</v>
      </c>
      <c r="B41" s="214" t="s">
        <v>47</v>
      </c>
      <c r="C41" s="112">
        <v>0</v>
      </c>
      <c r="D41" s="112">
        <v>0</v>
      </c>
      <c r="E41" s="112">
        <f t="shared" si="1"/>
        <v>0</v>
      </c>
      <c r="F41" s="112">
        <v>0</v>
      </c>
      <c r="G41" s="112">
        <v>28488</v>
      </c>
    </row>
    <row r="42" spans="1:7">
      <c r="A42" s="212"/>
      <c r="B42" s="214"/>
      <c r="C42" s="112"/>
      <c r="D42" s="112"/>
      <c r="E42" s="112"/>
      <c r="F42" s="112"/>
      <c r="G42" s="112"/>
    </row>
    <row r="43" ht="16.5" customHeight="1" spans="1:7">
      <c r="A43" s="179" t="s">
        <v>59</v>
      </c>
      <c r="B43" s="217"/>
      <c r="C43" s="148">
        <f>SUM(C16:C42)</f>
        <v>34698312.39</v>
      </c>
      <c r="D43" s="148">
        <f>SUM(D16:D42)</f>
        <v>19101801.79</v>
      </c>
      <c r="E43" s="148">
        <f>SUM(E16:E42)</f>
        <v>25111926.1</v>
      </c>
      <c r="F43" s="148">
        <f>SUM(F16:F42)</f>
        <v>44213727.89</v>
      </c>
      <c r="G43" s="148">
        <f>SUM(G16:G42)</f>
        <v>53822611</v>
      </c>
    </row>
    <row r="44" ht="16.5" customHeight="1" spans="1:7">
      <c r="A44" s="182"/>
      <c r="B44" s="218"/>
      <c r="C44" s="151"/>
      <c r="D44" s="151"/>
      <c r="E44" s="151"/>
      <c r="F44" s="151"/>
      <c r="G44" s="151"/>
    </row>
    <row r="45" spans="1:1">
      <c r="A45" s="236"/>
    </row>
    <row r="46" spans="1:1">
      <c r="A46" s="236"/>
    </row>
    <row r="47" spans="1:1">
      <c r="A47" s="236"/>
    </row>
    <row r="48" spans="1:1">
      <c r="A48" s="236"/>
    </row>
    <row r="49" spans="1:1">
      <c r="A49" s="236"/>
    </row>
    <row r="50" spans="1:1">
      <c r="A50" s="236"/>
    </row>
    <row r="51" ht="18.75" customHeight="1" spans="1:1">
      <c r="A51" s="236"/>
    </row>
    <row r="52" ht="13.5" customHeight="1" spans="1:7">
      <c r="A52" s="272"/>
      <c r="B52" s="272"/>
      <c r="C52" s="272"/>
      <c r="D52" s="272"/>
      <c r="E52" s="272"/>
      <c r="F52" s="272"/>
      <c r="G52" s="272"/>
    </row>
    <row r="53" ht="13.5" customHeight="1" spans="1:7">
      <c r="A53" s="272"/>
      <c r="B53" s="272"/>
      <c r="C53" s="272"/>
      <c r="D53" s="272"/>
      <c r="E53" s="272"/>
      <c r="F53" s="272"/>
      <c r="G53" s="272"/>
    </row>
    <row r="54" spans="1:1">
      <c r="A54" s="93" t="s">
        <v>0</v>
      </c>
    </row>
    <row r="55" spans="1:1">
      <c r="A55" s="93" t="s">
        <v>575</v>
      </c>
    </row>
    <row r="56" ht="15" customHeight="1" spans="1:2">
      <c r="A56" s="95"/>
      <c r="B56" s="201"/>
    </row>
    <row r="57" ht="15" customHeight="1" spans="2:2">
      <c r="B57" s="201"/>
    </row>
    <row r="58" ht="15" customHeight="1" spans="1:7">
      <c r="A58" s="97" t="s">
        <v>2</v>
      </c>
      <c r="B58" s="97"/>
      <c r="C58" s="97"/>
      <c r="D58" s="97"/>
      <c r="E58" s="97"/>
      <c r="F58" s="97"/>
      <c r="G58" s="97"/>
    </row>
    <row r="59" ht="15" customHeight="1" spans="1:7">
      <c r="A59" s="98" t="s">
        <v>3</v>
      </c>
      <c r="B59" s="98"/>
      <c r="C59" s="98"/>
      <c r="D59" s="98"/>
      <c r="E59" s="98"/>
      <c r="F59" s="98"/>
      <c r="G59" s="98"/>
    </row>
    <row r="60" spans="2:2">
      <c r="B60" s="201"/>
    </row>
    <row r="61" ht="14" spans="1:2">
      <c r="A61" s="202" t="s">
        <v>603</v>
      </c>
      <c r="B61" s="201"/>
    </row>
    <row r="62" ht="15" customHeight="1" spans="2:2">
      <c r="B62" s="201"/>
    </row>
    <row r="63" ht="15" customHeight="1" spans="1:7">
      <c r="A63" s="101" t="s">
        <v>5</v>
      </c>
      <c r="B63" s="179" t="s">
        <v>6</v>
      </c>
      <c r="C63" s="102" t="s">
        <v>7</v>
      </c>
      <c r="D63" s="139" t="s">
        <v>8</v>
      </c>
      <c r="E63" s="223"/>
      <c r="F63" s="140"/>
      <c r="G63" s="102" t="s">
        <v>9</v>
      </c>
    </row>
    <row r="64" ht="15" customHeight="1" spans="1:8">
      <c r="A64" s="105"/>
      <c r="B64" s="203"/>
      <c r="C64" s="106"/>
      <c r="D64" s="204" t="s">
        <v>10</v>
      </c>
      <c r="E64" s="204" t="s">
        <v>11</v>
      </c>
      <c r="F64" s="204" t="s">
        <v>12</v>
      </c>
      <c r="G64" s="106"/>
      <c r="H64" s="224"/>
    </row>
    <row r="65" ht="15" customHeight="1" spans="1:7">
      <c r="A65" s="105"/>
      <c r="B65" s="182"/>
      <c r="C65" s="105">
        <v>2020</v>
      </c>
      <c r="D65" s="205" t="s">
        <v>13</v>
      </c>
      <c r="E65" s="205" t="s">
        <v>14</v>
      </c>
      <c r="F65" s="205"/>
      <c r="G65" s="106">
        <v>2022</v>
      </c>
    </row>
    <row r="66" ht="9" customHeight="1" spans="1:7">
      <c r="A66" s="206"/>
      <c r="B66" s="207"/>
      <c r="C66" s="206"/>
      <c r="D66" s="206"/>
      <c r="E66" s="206"/>
      <c r="F66" s="206"/>
      <c r="G66" s="237"/>
    </row>
    <row r="67" ht="15" customHeight="1" spans="1:7">
      <c r="A67" s="113" t="s">
        <v>62</v>
      </c>
      <c r="B67" s="210" t="s">
        <v>63</v>
      </c>
      <c r="C67" s="212"/>
      <c r="D67" s="212"/>
      <c r="E67" s="212"/>
      <c r="F67" s="212"/>
      <c r="G67" s="212"/>
    </row>
    <row r="68" s="169" customFormat="1" ht="6.75" customHeight="1" spans="1:7">
      <c r="A68" s="212"/>
      <c r="B68" s="210"/>
      <c r="C68" s="114"/>
      <c r="D68" s="114"/>
      <c r="E68" s="114"/>
      <c r="F68" s="114"/>
      <c r="G68" s="114"/>
    </row>
    <row r="69" ht="15" customHeight="1" spans="1:7">
      <c r="A69" s="114" t="s">
        <v>252</v>
      </c>
      <c r="B69" s="214" t="s">
        <v>65</v>
      </c>
      <c r="C69" s="112">
        <v>23601</v>
      </c>
      <c r="D69" s="112">
        <v>2994</v>
      </c>
      <c r="E69" s="112">
        <f>+F69-D69</f>
        <v>189006</v>
      </c>
      <c r="F69" s="112">
        <v>192000</v>
      </c>
      <c r="G69" s="112">
        <v>192000</v>
      </c>
    </row>
    <row r="70" ht="15" customHeight="1" spans="1:7">
      <c r="A70" s="114" t="s">
        <v>253</v>
      </c>
      <c r="B70" s="214" t="s">
        <v>78</v>
      </c>
      <c r="C70" s="112">
        <v>409037.45</v>
      </c>
      <c r="D70" s="112">
        <v>76664.8</v>
      </c>
      <c r="E70" s="112">
        <f>+F70-D70</f>
        <v>445335.2</v>
      </c>
      <c r="F70" s="112">
        <v>522000</v>
      </c>
      <c r="G70" s="112">
        <v>522000</v>
      </c>
    </row>
    <row r="71" ht="15" customHeight="1" spans="1:7">
      <c r="A71" s="114" t="s">
        <v>296</v>
      </c>
      <c r="B71" s="214" t="s">
        <v>92</v>
      </c>
      <c r="C71" s="112">
        <v>56163</v>
      </c>
      <c r="D71" s="112">
        <v>52853</v>
      </c>
      <c r="E71" s="112">
        <f>+F71-D71</f>
        <v>18147</v>
      </c>
      <c r="F71" s="112">
        <v>71000</v>
      </c>
      <c r="G71" s="112">
        <v>71000</v>
      </c>
    </row>
    <row r="72" ht="15" customHeight="1" spans="1:7">
      <c r="A72" s="114" t="s">
        <v>490</v>
      </c>
      <c r="B72" s="214"/>
      <c r="C72" s="112"/>
      <c r="D72" s="112"/>
      <c r="E72" s="112"/>
      <c r="F72" s="112"/>
      <c r="G72" s="112"/>
    </row>
    <row r="73" ht="15" customHeight="1" spans="1:7">
      <c r="A73" s="114" t="s">
        <v>604</v>
      </c>
      <c r="B73" s="214" t="s">
        <v>110</v>
      </c>
      <c r="C73" s="112">
        <v>350</v>
      </c>
      <c r="D73" s="112">
        <v>42166</v>
      </c>
      <c r="E73" s="112">
        <f t="shared" ref="E73:E80" si="2">+F73-D73</f>
        <v>11834</v>
      </c>
      <c r="F73" s="112">
        <v>54000</v>
      </c>
      <c r="G73" s="112">
        <v>20000</v>
      </c>
    </row>
    <row r="74" ht="15" customHeight="1" spans="1:7">
      <c r="A74" s="114" t="s">
        <v>605</v>
      </c>
      <c r="B74" s="214" t="s">
        <v>282</v>
      </c>
      <c r="C74" s="112">
        <v>350</v>
      </c>
      <c r="D74" s="112">
        <v>4500</v>
      </c>
      <c r="E74" s="112">
        <f t="shared" si="2"/>
        <v>13500</v>
      </c>
      <c r="F74" s="112">
        <v>18000</v>
      </c>
      <c r="G74" s="112">
        <v>52000</v>
      </c>
    </row>
    <row r="75" ht="15" customHeight="1" spans="1:7">
      <c r="A75" s="114" t="s">
        <v>285</v>
      </c>
      <c r="B75" s="214" t="s">
        <v>117</v>
      </c>
      <c r="C75" s="112">
        <v>163350</v>
      </c>
      <c r="D75" s="112">
        <v>0</v>
      </c>
      <c r="E75" s="112">
        <f t="shared" si="2"/>
        <v>209000</v>
      </c>
      <c r="F75" s="112">
        <v>209000</v>
      </c>
      <c r="G75" s="112">
        <v>209000</v>
      </c>
    </row>
    <row r="76" ht="15" customHeight="1" spans="1:7">
      <c r="A76" s="114" t="s">
        <v>606</v>
      </c>
      <c r="B76" s="214" t="s">
        <v>304</v>
      </c>
      <c r="C76" s="112">
        <v>47350</v>
      </c>
      <c r="D76" s="112">
        <v>83375</v>
      </c>
      <c r="E76" s="112">
        <f t="shared" si="2"/>
        <v>30625</v>
      </c>
      <c r="F76" s="112">
        <v>114000</v>
      </c>
      <c r="G76" s="112">
        <v>114000</v>
      </c>
    </row>
    <row r="77" ht="15" customHeight="1" spans="1:7">
      <c r="A77" s="114" t="s">
        <v>607</v>
      </c>
      <c r="B77" s="214"/>
      <c r="C77" s="112"/>
      <c r="D77" s="112"/>
      <c r="E77" s="112"/>
      <c r="F77" s="112"/>
      <c r="G77" s="112"/>
    </row>
    <row r="78" ht="15" customHeight="1" spans="1:7">
      <c r="A78" s="114" t="s">
        <v>608</v>
      </c>
      <c r="B78" s="214" t="s">
        <v>288</v>
      </c>
      <c r="C78" s="112">
        <v>24000</v>
      </c>
      <c r="D78" s="112">
        <v>24000</v>
      </c>
      <c r="E78" s="112">
        <f t="shared" si="2"/>
        <v>2400</v>
      </c>
      <c r="F78" s="112">
        <v>26400</v>
      </c>
      <c r="G78" s="112">
        <v>28800</v>
      </c>
    </row>
    <row r="79" ht="15" customHeight="1" spans="1:7">
      <c r="A79" s="114" t="s">
        <v>256</v>
      </c>
      <c r="B79" s="214" t="s">
        <v>99</v>
      </c>
      <c r="C79" s="112">
        <v>82275.3</v>
      </c>
      <c r="D79" s="112">
        <v>46136.66</v>
      </c>
      <c r="E79" s="112">
        <f t="shared" si="2"/>
        <v>229863.34</v>
      </c>
      <c r="F79" s="112">
        <v>276000</v>
      </c>
      <c r="G79" s="112">
        <v>156000</v>
      </c>
    </row>
    <row r="80" ht="15" customHeight="1" spans="1:7">
      <c r="A80" s="114" t="s">
        <v>609</v>
      </c>
      <c r="B80" s="214" t="s">
        <v>99</v>
      </c>
      <c r="C80" s="112">
        <v>4994363.54</v>
      </c>
      <c r="D80" s="112">
        <v>2001555.75</v>
      </c>
      <c r="E80" s="112">
        <f t="shared" si="2"/>
        <v>3892382.17</v>
      </c>
      <c r="F80" s="112">
        <v>5893937.92</v>
      </c>
      <c r="G80" s="112">
        <v>5395000</v>
      </c>
    </row>
    <row r="81" spans="1:7">
      <c r="A81" s="212"/>
      <c r="B81" s="212"/>
      <c r="C81" s="212"/>
      <c r="D81" s="212"/>
      <c r="E81" s="212"/>
      <c r="F81" s="212"/>
      <c r="G81" s="212"/>
    </row>
    <row r="82" ht="16.5" customHeight="1" spans="1:7">
      <c r="A82" s="179" t="s">
        <v>262</v>
      </c>
      <c r="B82" s="217"/>
      <c r="C82" s="148">
        <f>SUM(C69:C80)</f>
        <v>5800840.29</v>
      </c>
      <c r="D82" s="148">
        <f>SUM(D69:D80)</f>
        <v>2334245.21</v>
      </c>
      <c r="E82" s="148">
        <f>SUM(E69:E80)</f>
        <v>5042092.71</v>
      </c>
      <c r="F82" s="148">
        <f>SUM(F69:F80)</f>
        <v>7376337.92</v>
      </c>
      <c r="G82" s="148">
        <f>SUM(G69:G80)</f>
        <v>6759800</v>
      </c>
    </row>
    <row r="83" ht="16.5" customHeight="1" spans="1:7">
      <c r="A83" s="182" t="s">
        <v>183</v>
      </c>
      <c r="B83" s="218"/>
      <c r="C83" s="151"/>
      <c r="D83" s="151"/>
      <c r="E83" s="151"/>
      <c r="F83" s="151"/>
      <c r="G83" s="151"/>
    </row>
    <row r="84" ht="9" customHeight="1" spans="1:7">
      <c r="A84" s="206"/>
      <c r="B84" s="207"/>
      <c r="C84" s="206"/>
      <c r="D84" s="206"/>
      <c r="E84" s="206"/>
      <c r="F84" s="206"/>
      <c r="G84" s="237"/>
    </row>
    <row r="85" ht="15" customHeight="1" spans="1:7">
      <c r="A85" s="113" t="s">
        <v>290</v>
      </c>
      <c r="B85" s="210"/>
      <c r="C85" s="212"/>
      <c r="D85" s="212"/>
      <c r="E85" s="212"/>
      <c r="F85" s="212"/>
      <c r="G85" s="212"/>
    </row>
    <row r="86" s="169" customFormat="1" ht="6.75" customHeight="1" spans="1:7">
      <c r="A86" s="212"/>
      <c r="B86" s="210"/>
      <c r="C86" s="114"/>
      <c r="D86" s="114"/>
      <c r="E86" s="114"/>
      <c r="F86" s="114"/>
      <c r="G86" s="114"/>
    </row>
    <row r="87" ht="15" customHeight="1" spans="1:7">
      <c r="A87" s="114" t="s">
        <v>610</v>
      </c>
      <c r="B87" s="273" t="s">
        <v>611</v>
      </c>
      <c r="C87" s="274">
        <v>0</v>
      </c>
      <c r="D87" s="112">
        <v>0</v>
      </c>
      <c r="E87" s="112">
        <f t="shared" ref="E87:E88" si="3">+F87-D87</f>
        <v>302743.8</v>
      </c>
      <c r="F87" s="112">
        <v>302743.8</v>
      </c>
      <c r="G87" s="274">
        <v>0</v>
      </c>
    </row>
    <row r="88" ht="15" customHeight="1" spans="1:7">
      <c r="A88" s="114" t="s">
        <v>599</v>
      </c>
      <c r="B88" s="273" t="s">
        <v>600</v>
      </c>
      <c r="C88" s="274">
        <v>0</v>
      </c>
      <c r="D88" s="112">
        <v>0</v>
      </c>
      <c r="E88" s="112">
        <f t="shared" si="3"/>
        <v>341171.92</v>
      </c>
      <c r="F88" s="112">
        <v>341171.92</v>
      </c>
      <c r="G88" s="274">
        <v>0</v>
      </c>
    </row>
    <row r="89" ht="15" customHeight="1" spans="1:7">
      <c r="A89" s="125"/>
      <c r="B89" s="212"/>
      <c r="C89" s="212"/>
      <c r="D89" s="212"/>
      <c r="E89" s="212"/>
      <c r="F89" s="212"/>
      <c r="G89" s="212"/>
    </row>
    <row r="90" ht="16.5" customHeight="1" spans="1:7">
      <c r="A90" s="179" t="s">
        <v>237</v>
      </c>
      <c r="B90" s="217"/>
      <c r="C90" s="148">
        <f>SUM(C87:C89)</f>
        <v>0</v>
      </c>
      <c r="D90" s="148">
        <f>SUM(D87:D89)</f>
        <v>0</v>
      </c>
      <c r="E90" s="148">
        <f>SUM(E87:E89)</f>
        <v>643915.72</v>
      </c>
      <c r="F90" s="148">
        <f>SUM(F87:F89)</f>
        <v>643915.72</v>
      </c>
      <c r="G90" s="148">
        <v>0</v>
      </c>
    </row>
    <row r="91" ht="16.5" customHeight="1" spans="1:7">
      <c r="A91" s="182"/>
      <c r="B91" s="218"/>
      <c r="C91" s="151"/>
      <c r="D91" s="151"/>
      <c r="E91" s="151"/>
      <c r="F91" s="151"/>
      <c r="G91" s="151"/>
    </row>
    <row r="92" ht="16.5" customHeight="1" spans="1:7">
      <c r="A92" s="179" t="s">
        <v>238</v>
      </c>
      <c r="B92" s="217"/>
      <c r="C92" s="148">
        <f>C43+C82+C90</f>
        <v>40499152.68</v>
      </c>
      <c r="D92" s="148">
        <f>D43+D82+D90</f>
        <v>21436047</v>
      </c>
      <c r="E92" s="148">
        <f>E43+E82+E90</f>
        <v>30797934.53</v>
      </c>
      <c r="F92" s="148">
        <f>F43+F82+F90</f>
        <v>52233981.53</v>
      </c>
      <c r="G92" s="148">
        <f>G43+G82+G90</f>
        <v>60582411</v>
      </c>
    </row>
    <row r="93" ht="16.5" customHeight="1" spans="1:7">
      <c r="A93" s="182"/>
      <c r="B93" s="218"/>
      <c r="C93" s="151"/>
      <c r="D93" s="151"/>
      <c r="E93" s="151"/>
      <c r="F93" s="151"/>
      <c r="G93" s="151"/>
    </row>
    <row r="97" spans="1:5">
      <c r="A97" s="93" t="s">
        <v>239</v>
      </c>
      <c r="B97" s="93" t="s">
        <v>240</v>
      </c>
      <c r="E97" s="93" t="s">
        <v>241</v>
      </c>
    </row>
    <row r="101" spans="1:7">
      <c r="A101" s="199" t="s">
        <v>612</v>
      </c>
      <c r="B101" s="199" t="s">
        <v>243</v>
      </c>
      <c r="C101" s="199"/>
      <c r="D101" s="199"/>
      <c r="E101" s="199" t="s">
        <v>244</v>
      </c>
      <c r="F101" s="199"/>
      <c r="G101" s="199"/>
    </row>
    <row r="102" ht="15" customHeight="1" spans="1:7">
      <c r="A102" s="200" t="s">
        <v>613</v>
      </c>
      <c r="B102" s="200" t="s">
        <v>265</v>
      </c>
      <c r="C102" s="200"/>
      <c r="D102" s="200"/>
      <c r="E102" s="200" t="s">
        <v>247</v>
      </c>
      <c r="F102" s="200"/>
      <c r="G102" s="200"/>
    </row>
    <row r="103" spans="2:4">
      <c r="B103" s="200"/>
      <c r="C103" s="200"/>
      <c r="D103" s="200"/>
    </row>
    <row r="105" ht="16.5" customHeight="1"/>
    <row r="106" ht="13.5" customHeight="1" spans="1:7">
      <c r="A106" s="137"/>
      <c r="B106" s="137"/>
      <c r="C106" s="137"/>
      <c r="D106" s="137"/>
      <c r="E106" s="137"/>
      <c r="F106" s="137"/>
      <c r="G106" s="137"/>
    </row>
    <row r="107" ht="13.5" customHeight="1" spans="1:7">
      <c r="A107" s="137"/>
      <c r="B107" s="137"/>
      <c r="C107" s="137"/>
      <c r="D107" s="137"/>
      <c r="E107" s="137"/>
      <c r="F107" s="137"/>
      <c r="G107" s="137"/>
    </row>
  </sheetData>
  <sheetProtection password="D60D" sheet="1" objects="1"/>
  <mergeCells count="47">
    <mergeCell ref="A5:G5"/>
    <mergeCell ref="A6:G6"/>
    <mergeCell ref="D10:F10"/>
    <mergeCell ref="A58:G58"/>
    <mergeCell ref="A59:G59"/>
    <mergeCell ref="D63:F63"/>
    <mergeCell ref="B101:D101"/>
    <mergeCell ref="E101:G101"/>
    <mergeCell ref="B102:D102"/>
    <mergeCell ref="E102:G102"/>
    <mergeCell ref="B103:D103"/>
    <mergeCell ref="A10:A12"/>
    <mergeCell ref="A43:A44"/>
    <mergeCell ref="A63:A65"/>
    <mergeCell ref="A82:A83"/>
    <mergeCell ref="A90:A91"/>
    <mergeCell ref="A92:A93"/>
    <mergeCell ref="B10:B12"/>
    <mergeCell ref="B63:B65"/>
    <mergeCell ref="C10:C11"/>
    <mergeCell ref="C43:C44"/>
    <mergeCell ref="C63:C64"/>
    <mergeCell ref="C82:C83"/>
    <mergeCell ref="C90:C91"/>
    <mergeCell ref="C92:C93"/>
    <mergeCell ref="D43:D44"/>
    <mergeCell ref="D82:D83"/>
    <mergeCell ref="D90:D91"/>
    <mergeCell ref="D92:D93"/>
    <mergeCell ref="E43:E44"/>
    <mergeCell ref="E82:E83"/>
    <mergeCell ref="E90:E91"/>
    <mergeCell ref="E92:E93"/>
    <mergeCell ref="F11:F12"/>
    <mergeCell ref="F43:F44"/>
    <mergeCell ref="F64:F65"/>
    <mergeCell ref="F82:F83"/>
    <mergeCell ref="F90:F91"/>
    <mergeCell ref="F92:F93"/>
    <mergeCell ref="G10:G11"/>
    <mergeCell ref="G43:G44"/>
    <mergeCell ref="G63:G64"/>
    <mergeCell ref="G82:G83"/>
    <mergeCell ref="G90:G91"/>
    <mergeCell ref="G92:G93"/>
    <mergeCell ref="A106:G107"/>
    <mergeCell ref="A52:G53"/>
  </mergeCells>
  <pageMargins left="0.432638888888889" right="0.156944444444444" top="0.590277777777778" bottom="0.196527777777778" header="0.472222222222222" footer="0.156944444444444"/>
  <pageSetup paperSize="1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H109"/>
  <sheetViews>
    <sheetView topLeftCell="A82" workbookViewId="0">
      <selection activeCell="A105" sqref="A105"/>
    </sheetView>
  </sheetViews>
  <sheetFormatPr defaultColWidth="9" defaultRowHeight="12" outlineLevelCol="7"/>
  <cols>
    <col min="1" max="1" width="34.4296875" style="93" customWidth="1"/>
    <col min="2" max="2" width="7.4296875" style="93" customWidth="1"/>
    <col min="3" max="5" width="11.4296875" style="93" customWidth="1"/>
    <col min="6" max="6" width="11" style="93" customWidth="1"/>
    <col min="7" max="7" width="11.859375" style="93" customWidth="1"/>
    <col min="8" max="16384" width="9.140625" style="93"/>
  </cols>
  <sheetData>
    <row r="1" ht="13.5" customHeight="1" spans="1:2">
      <c r="A1" s="93" t="s">
        <v>0</v>
      </c>
      <c r="B1" s="201"/>
    </row>
    <row r="2" ht="13.5" customHeight="1" spans="1:2">
      <c r="A2" s="93" t="s">
        <v>248</v>
      </c>
      <c r="B2" s="201"/>
    </row>
    <row r="3" ht="15" customHeight="1" spans="1:2">
      <c r="A3" s="95"/>
      <c r="B3" s="201"/>
    </row>
    <row r="4" ht="15" customHeight="1" spans="2:2">
      <c r="B4" s="201"/>
    </row>
    <row r="5" ht="15" customHeight="1" spans="1:7">
      <c r="A5" s="97" t="s">
        <v>2</v>
      </c>
      <c r="B5" s="97"/>
      <c r="C5" s="97"/>
      <c r="D5" s="97"/>
      <c r="E5" s="97"/>
      <c r="F5" s="97"/>
      <c r="G5" s="97"/>
    </row>
    <row r="6" ht="15" customHeight="1" spans="1:7">
      <c r="A6" s="98" t="s">
        <v>61</v>
      </c>
      <c r="B6" s="98"/>
      <c r="C6" s="98"/>
      <c r="D6" s="98"/>
      <c r="E6" s="98"/>
      <c r="F6" s="98"/>
      <c r="G6" s="98"/>
    </row>
    <row r="7" spans="2:2">
      <c r="B7" s="201"/>
    </row>
    <row r="8" ht="14" spans="1:2">
      <c r="A8" s="202" t="s">
        <v>249</v>
      </c>
      <c r="B8" s="201"/>
    </row>
    <row r="9" ht="15" customHeight="1" spans="2:2">
      <c r="B9" s="201"/>
    </row>
    <row r="10" ht="15" customHeight="1" spans="1:7">
      <c r="A10" s="101" t="s">
        <v>5</v>
      </c>
      <c r="B10" s="179" t="s">
        <v>6</v>
      </c>
      <c r="C10" s="102" t="s">
        <v>7</v>
      </c>
      <c r="D10" s="139" t="s">
        <v>8</v>
      </c>
      <c r="E10" s="223"/>
      <c r="F10" s="140"/>
      <c r="G10" s="102" t="s">
        <v>9</v>
      </c>
    </row>
    <row r="11" ht="15" customHeight="1" spans="1:8">
      <c r="A11" s="105"/>
      <c r="B11" s="203"/>
      <c r="C11" s="106"/>
      <c r="D11" s="204" t="s">
        <v>10</v>
      </c>
      <c r="E11" s="204" t="s">
        <v>11</v>
      </c>
      <c r="F11" s="204" t="s">
        <v>12</v>
      </c>
      <c r="G11" s="106"/>
      <c r="H11" s="224"/>
    </row>
    <row r="12" ht="15" customHeight="1" spans="1:7">
      <c r="A12" s="105"/>
      <c r="B12" s="182"/>
      <c r="C12" s="105">
        <v>2020</v>
      </c>
      <c r="D12" s="205" t="s">
        <v>13</v>
      </c>
      <c r="E12" s="205" t="s">
        <v>14</v>
      </c>
      <c r="F12" s="205"/>
      <c r="G12" s="106">
        <v>2022</v>
      </c>
    </row>
    <row r="13" ht="9" customHeight="1" spans="1:7">
      <c r="A13" s="206"/>
      <c r="B13" s="207"/>
      <c r="C13" s="206"/>
      <c r="D13" s="206"/>
      <c r="E13" s="206"/>
      <c r="F13" s="206"/>
      <c r="G13" s="237"/>
    </row>
    <row r="14" ht="15" customHeight="1" spans="1:7">
      <c r="A14" s="113" t="s">
        <v>15</v>
      </c>
      <c r="B14" s="210" t="s">
        <v>16</v>
      </c>
      <c r="C14" s="212"/>
      <c r="D14" s="212"/>
      <c r="E14" s="212"/>
      <c r="F14" s="212"/>
      <c r="G14" s="212"/>
    </row>
    <row r="15" s="169" customFormat="1" ht="6.75" customHeight="1" spans="1:7">
      <c r="A15" s="212"/>
      <c r="B15" s="210"/>
      <c r="C15" s="114"/>
      <c r="D15" s="114"/>
      <c r="E15" s="114"/>
      <c r="F15" s="114"/>
      <c r="G15" s="114"/>
    </row>
    <row r="16" s="169" customFormat="1" ht="15" customHeight="1" spans="1:7">
      <c r="A16" s="114" t="s">
        <v>17</v>
      </c>
      <c r="B16" s="214" t="s">
        <v>18</v>
      </c>
      <c r="C16" s="112">
        <v>8439029.29</v>
      </c>
      <c r="D16" s="112">
        <v>4366085.41</v>
      </c>
      <c r="E16" s="112">
        <f>+F16-D16</f>
        <v>4578376.59</v>
      </c>
      <c r="F16" s="112">
        <v>8944462</v>
      </c>
      <c r="G16" s="112">
        <v>9096276</v>
      </c>
    </row>
    <row r="17" s="169" customFormat="1" ht="15" customHeight="1" spans="1:7">
      <c r="A17" s="114" t="s">
        <v>19</v>
      </c>
      <c r="B17" s="214" t="s">
        <v>20</v>
      </c>
      <c r="C17" s="112">
        <v>527570.27</v>
      </c>
      <c r="D17" s="112">
        <v>264000</v>
      </c>
      <c r="E17" s="112">
        <f t="shared" ref="E17:E33" si="0">+F17-D17</f>
        <v>264000</v>
      </c>
      <c r="F17" s="112">
        <v>528000</v>
      </c>
      <c r="G17" s="112">
        <v>528000</v>
      </c>
    </row>
    <row r="18" s="169" customFormat="1" ht="15" customHeight="1" spans="1:7">
      <c r="A18" s="114" t="s">
        <v>21</v>
      </c>
      <c r="B18" s="214" t="s">
        <v>22</v>
      </c>
      <c r="C18" s="112">
        <v>102000</v>
      </c>
      <c r="D18" s="112">
        <v>51000</v>
      </c>
      <c r="E18" s="112">
        <f t="shared" si="0"/>
        <v>51000</v>
      </c>
      <c r="F18" s="112">
        <v>102000</v>
      </c>
      <c r="G18" s="112">
        <v>102000</v>
      </c>
    </row>
    <row r="19" s="169" customFormat="1" ht="15" customHeight="1" spans="1:7">
      <c r="A19" s="114" t="s">
        <v>23</v>
      </c>
      <c r="B19" s="214" t="s">
        <v>24</v>
      </c>
      <c r="C19" s="112">
        <v>102000</v>
      </c>
      <c r="D19" s="112">
        <v>51000</v>
      </c>
      <c r="E19" s="112">
        <f t="shared" si="0"/>
        <v>51000</v>
      </c>
      <c r="F19" s="112">
        <v>102000</v>
      </c>
      <c r="G19" s="112">
        <v>102000</v>
      </c>
    </row>
    <row r="20" s="169" customFormat="1" ht="15" customHeight="1" spans="1:7">
      <c r="A20" s="114" t="s">
        <v>25</v>
      </c>
      <c r="B20" s="214" t="s">
        <v>26</v>
      </c>
      <c r="C20" s="112">
        <v>132000</v>
      </c>
      <c r="D20" s="112">
        <v>132000</v>
      </c>
      <c r="E20" s="112">
        <f t="shared" si="0"/>
        <v>0</v>
      </c>
      <c r="F20" s="112">
        <v>132000</v>
      </c>
      <c r="G20" s="112">
        <v>132000</v>
      </c>
    </row>
    <row r="21" s="169" customFormat="1" ht="15" customHeight="1" spans="1:7">
      <c r="A21" s="114" t="s">
        <v>27</v>
      </c>
      <c r="B21" s="214" t="s">
        <v>28</v>
      </c>
      <c r="C21" s="112"/>
      <c r="D21" s="112"/>
      <c r="E21" s="112"/>
      <c r="F21" s="112"/>
      <c r="G21" s="112"/>
    </row>
    <row r="22" s="169" customFormat="1" ht="15" customHeight="1" spans="1:7">
      <c r="A22" s="114" t="s">
        <v>29</v>
      </c>
      <c r="B22" s="214"/>
      <c r="C22" s="112">
        <v>35000</v>
      </c>
      <c r="D22" s="112">
        <v>5000</v>
      </c>
      <c r="E22" s="112">
        <f t="shared" si="0"/>
        <v>5000</v>
      </c>
      <c r="F22" s="112">
        <v>10000</v>
      </c>
      <c r="G22" s="112">
        <v>15000</v>
      </c>
    </row>
    <row r="23" s="169" customFormat="1" ht="15" customHeight="1" spans="1:7">
      <c r="A23" s="114" t="s">
        <v>30</v>
      </c>
      <c r="B23" s="214"/>
      <c r="C23" s="112">
        <v>0</v>
      </c>
      <c r="D23" s="112">
        <v>0</v>
      </c>
      <c r="E23" s="112">
        <f t="shared" si="0"/>
        <v>0</v>
      </c>
      <c r="F23" s="112">
        <v>0</v>
      </c>
      <c r="G23" s="112">
        <v>66717</v>
      </c>
    </row>
    <row r="24" s="169" customFormat="1" ht="15" customHeight="1" spans="1:7">
      <c r="A24" s="114" t="s">
        <v>33</v>
      </c>
      <c r="B24" s="214" t="s">
        <v>34</v>
      </c>
      <c r="C24" s="112">
        <v>727283</v>
      </c>
      <c r="D24" s="112">
        <v>0</v>
      </c>
      <c r="E24" s="112">
        <f t="shared" si="0"/>
        <v>757814</v>
      </c>
      <c r="F24" s="112">
        <v>757814</v>
      </c>
      <c r="G24" s="112">
        <v>758023</v>
      </c>
    </row>
    <row r="25" s="169" customFormat="1" ht="15" customHeight="1" spans="1:7">
      <c r="A25" s="114" t="s">
        <v>35</v>
      </c>
      <c r="B25" s="214" t="s">
        <v>36</v>
      </c>
      <c r="C25" s="112">
        <v>110000</v>
      </c>
      <c r="D25" s="112">
        <v>0</v>
      </c>
      <c r="E25" s="112">
        <f t="shared" si="0"/>
        <v>110000</v>
      </c>
      <c r="F25" s="112">
        <v>110000</v>
      </c>
      <c r="G25" s="112">
        <v>110000</v>
      </c>
    </row>
    <row r="26" s="169" customFormat="1" ht="15" customHeight="1" spans="1:7">
      <c r="A26" s="114" t="s">
        <v>37</v>
      </c>
      <c r="B26" s="214" t="s">
        <v>38</v>
      </c>
      <c r="C26" s="112"/>
      <c r="D26" s="112"/>
      <c r="E26" s="112"/>
      <c r="F26" s="112"/>
      <c r="G26" s="112"/>
    </row>
    <row r="27" s="169" customFormat="1" ht="15" customHeight="1" spans="1:7">
      <c r="A27" s="114" t="s">
        <v>39</v>
      </c>
      <c r="B27" s="214"/>
      <c r="C27" s="112">
        <v>695078</v>
      </c>
      <c r="D27" s="112">
        <v>728083</v>
      </c>
      <c r="E27" s="112">
        <f t="shared" si="0"/>
        <v>0</v>
      </c>
      <c r="F27" s="112">
        <v>728083</v>
      </c>
      <c r="G27" s="112">
        <v>758023</v>
      </c>
    </row>
    <row r="28" s="169" customFormat="1" ht="15" customHeight="1" spans="1:7">
      <c r="A28" s="114" t="s">
        <v>40</v>
      </c>
      <c r="B28" s="214"/>
      <c r="C28" s="142" t="s">
        <v>41</v>
      </c>
      <c r="D28" s="112">
        <v>0</v>
      </c>
      <c r="E28" s="112">
        <v>0</v>
      </c>
      <c r="F28" s="112">
        <v>0</v>
      </c>
      <c r="G28" s="112">
        <v>110000</v>
      </c>
    </row>
    <row r="29" s="169" customFormat="1" ht="15" customHeight="1" spans="1:7">
      <c r="A29" s="114" t="s">
        <v>42</v>
      </c>
      <c r="B29" s="214" t="s">
        <v>43</v>
      </c>
      <c r="C29" s="112">
        <v>1013520.68</v>
      </c>
      <c r="D29" s="112">
        <v>523930.25</v>
      </c>
      <c r="E29" s="112">
        <f t="shared" si="0"/>
        <v>549406.75</v>
      </c>
      <c r="F29" s="112">
        <v>1073337</v>
      </c>
      <c r="G29" s="112">
        <v>1091554</v>
      </c>
    </row>
    <row r="30" s="169" customFormat="1" ht="15" customHeight="1" spans="1:7">
      <c r="A30" s="114" t="s">
        <v>44</v>
      </c>
      <c r="B30" s="214" t="s">
        <v>45</v>
      </c>
      <c r="C30" s="112">
        <v>26400</v>
      </c>
      <c r="D30" s="112">
        <v>13200</v>
      </c>
      <c r="E30" s="112">
        <f t="shared" si="0"/>
        <v>13200</v>
      </c>
      <c r="F30" s="112">
        <v>26400</v>
      </c>
      <c r="G30" s="112">
        <v>26400</v>
      </c>
    </row>
    <row r="31" s="169" customFormat="1" ht="15" customHeight="1" spans="1:7">
      <c r="A31" s="114" t="s">
        <v>46</v>
      </c>
      <c r="B31" s="214" t="s">
        <v>47</v>
      </c>
      <c r="C31" s="112">
        <v>117504.06</v>
      </c>
      <c r="D31" s="112">
        <v>60709.85</v>
      </c>
      <c r="E31" s="112">
        <f t="shared" si="0"/>
        <v>64021.15</v>
      </c>
      <c r="F31" s="112">
        <v>124731</v>
      </c>
      <c r="G31" s="112">
        <v>132288</v>
      </c>
    </row>
    <row r="32" s="169" customFormat="1" ht="15" customHeight="1" spans="1:7">
      <c r="A32" s="114" t="s">
        <v>48</v>
      </c>
      <c r="B32" s="214" t="s">
        <v>49</v>
      </c>
      <c r="C32" s="112">
        <v>26400</v>
      </c>
      <c r="D32" s="112">
        <v>13200</v>
      </c>
      <c r="E32" s="112">
        <f t="shared" si="0"/>
        <v>13200</v>
      </c>
      <c r="F32" s="112">
        <v>26400</v>
      </c>
      <c r="G32" s="112">
        <v>26400</v>
      </c>
    </row>
    <row r="33" s="169" customFormat="1" ht="15" customHeight="1" spans="1:7">
      <c r="A33" s="114" t="s">
        <v>50</v>
      </c>
      <c r="B33" s="214" t="s">
        <v>51</v>
      </c>
      <c r="C33" s="112">
        <v>0</v>
      </c>
      <c r="D33" s="112">
        <v>0</v>
      </c>
      <c r="E33" s="112">
        <f t="shared" si="0"/>
        <v>3096722</v>
      </c>
      <c r="F33" s="112">
        <v>3096722</v>
      </c>
      <c r="G33" s="112">
        <v>0</v>
      </c>
    </row>
    <row r="34" s="169" customFormat="1" ht="15" customHeight="1" spans="1:7">
      <c r="A34" s="114" t="s">
        <v>52</v>
      </c>
      <c r="B34" s="214"/>
      <c r="C34" s="112"/>
      <c r="D34" s="112"/>
      <c r="E34" s="112"/>
      <c r="F34" s="112"/>
      <c r="G34" s="112"/>
    </row>
    <row r="35" s="169" customFormat="1" ht="15" customHeight="1" spans="1:7">
      <c r="A35" s="114" t="s">
        <v>250</v>
      </c>
      <c r="B35" s="214"/>
      <c r="C35" s="112"/>
      <c r="D35" s="112"/>
      <c r="E35" s="112"/>
      <c r="F35" s="112"/>
      <c r="G35" s="112"/>
    </row>
    <row r="36" spans="1:7">
      <c r="A36" s="114" t="s">
        <v>54</v>
      </c>
      <c r="B36" s="214"/>
      <c r="C36" s="112"/>
      <c r="D36" s="112"/>
      <c r="E36" s="112"/>
      <c r="F36" s="112"/>
      <c r="G36" s="112"/>
    </row>
    <row r="37" spans="1:7">
      <c r="A37" s="114" t="s">
        <v>55</v>
      </c>
      <c r="B37" s="214" t="s">
        <v>18</v>
      </c>
      <c r="C37" s="112">
        <v>0</v>
      </c>
      <c r="D37" s="112">
        <v>0</v>
      </c>
      <c r="E37" s="112">
        <f t="shared" ref="E37:E40" si="1">+F37-D37</f>
        <v>0</v>
      </c>
      <c r="F37" s="112">
        <v>0</v>
      </c>
      <c r="G37" s="112">
        <v>237307</v>
      </c>
    </row>
    <row r="38" spans="1:7">
      <c r="A38" s="114" t="s">
        <v>56</v>
      </c>
      <c r="B38" s="214" t="s">
        <v>34</v>
      </c>
      <c r="C38" s="112">
        <v>0</v>
      </c>
      <c r="D38" s="112">
        <v>0</v>
      </c>
      <c r="E38" s="112">
        <f t="shared" si="1"/>
        <v>0</v>
      </c>
      <c r="F38" s="112">
        <v>0</v>
      </c>
      <c r="G38" s="112">
        <v>33901</v>
      </c>
    </row>
    <row r="39" spans="1:7">
      <c r="A39" s="114" t="s">
        <v>57</v>
      </c>
      <c r="B39" s="214" t="s">
        <v>43</v>
      </c>
      <c r="C39" s="112">
        <v>0</v>
      </c>
      <c r="D39" s="112">
        <v>0</v>
      </c>
      <c r="E39" s="112">
        <f t="shared" si="1"/>
        <v>0</v>
      </c>
      <c r="F39" s="112">
        <v>0</v>
      </c>
      <c r="G39" s="112">
        <v>28477</v>
      </c>
    </row>
    <row r="40" spans="1:7">
      <c r="A40" s="114" t="s">
        <v>58</v>
      </c>
      <c r="B40" s="214" t="s">
        <v>47</v>
      </c>
      <c r="C40" s="112">
        <v>0</v>
      </c>
      <c r="D40" s="112">
        <v>0</v>
      </c>
      <c r="E40" s="112">
        <f t="shared" si="1"/>
        <v>0</v>
      </c>
      <c r="F40" s="112">
        <v>0</v>
      </c>
      <c r="G40" s="112">
        <v>9912</v>
      </c>
    </row>
    <row r="41" spans="1:7">
      <c r="A41" s="212"/>
      <c r="B41" s="214"/>
      <c r="C41" s="112"/>
      <c r="D41" s="112"/>
      <c r="E41" s="112"/>
      <c r="F41" s="112"/>
      <c r="G41" s="112"/>
    </row>
    <row r="42" s="169" customFormat="1" ht="15" customHeight="1" spans="1:7">
      <c r="A42" s="179" t="s">
        <v>59</v>
      </c>
      <c r="B42" s="217"/>
      <c r="C42" s="148">
        <f>SUM(C16:C41)</f>
        <v>12053785.3</v>
      </c>
      <c r="D42" s="148">
        <f>SUM(D16:D41)</f>
        <v>6208208.51</v>
      </c>
      <c r="E42" s="148">
        <f>SUM(E16:E41)</f>
        <v>9553740.49</v>
      </c>
      <c r="F42" s="148">
        <f>SUM(F16:F41)</f>
        <v>15761949</v>
      </c>
      <c r="G42" s="148">
        <f>SUM(G16:G41)</f>
        <v>13364278</v>
      </c>
    </row>
    <row r="43" s="169" customFormat="1" ht="15" customHeight="1" spans="1:7">
      <c r="A43" s="182"/>
      <c r="B43" s="218"/>
      <c r="C43" s="151"/>
      <c r="D43" s="151"/>
      <c r="E43" s="151"/>
      <c r="F43" s="151"/>
      <c r="G43" s="151"/>
    </row>
    <row r="44" spans="1:1">
      <c r="A44" s="236"/>
    </row>
    <row r="45" spans="1:1">
      <c r="A45" s="236"/>
    </row>
    <row r="46" spans="1:1">
      <c r="A46" s="236"/>
    </row>
    <row r="47" spans="1:1">
      <c r="A47" s="236"/>
    </row>
    <row r="48" spans="1:1">
      <c r="A48" s="236"/>
    </row>
    <row r="49" spans="1:1">
      <c r="A49" s="236"/>
    </row>
    <row r="50" spans="1:1">
      <c r="A50" s="236"/>
    </row>
    <row r="51" spans="1:1">
      <c r="A51" s="236"/>
    </row>
    <row r="52" spans="1:1">
      <c r="A52" s="236"/>
    </row>
    <row r="53" ht="13.5" customHeight="1" spans="1:7">
      <c r="A53" s="137"/>
      <c r="B53" s="137"/>
      <c r="C53" s="137"/>
      <c r="D53" s="137"/>
      <c r="E53" s="137"/>
      <c r="F53" s="137"/>
      <c r="G53" s="137"/>
    </row>
    <row r="54" ht="13.5" customHeight="1" spans="1:7">
      <c r="A54" s="137"/>
      <c r="B54" s="137"/>
      <c r="C54" s="137"/>
      <c r="D54" s="137"/>
      <c r="E54" s="137"/>
      <c r="F54" s="137"/>
      <c r="G54" s="137"/>
    </row>
    <row r="55" ht="13.5" customHeight="1" spans="1:2">
      <c r="A55" s="93" t="s">
        <v>0</v>
      </c>
      <c r="B55" s="201"/>
    </row>
    <row r="56" ht="13.5" customHeight="1" spans="1:2">
      <c r="A56" s="93" t="s">
        <v>251</v>
      </c>
      <c r="B56" s="201"/>
    </row>
    <row r="57" ht="15" customHeight="1" spans="1:2">
      <c r="A57" s="95"/>
      <c r="B57" s="201"/>
    </row>
    <row r="58" ht="15" customHeight="1" spans="2:2">
      <c r="B58" s="201"/>
    </row>
    <row r="59" ht="15" customHeight="1" spans="1:7">
      <c r="A59" s="97" t="s">
        <v>2</v>
      </c>
      <c r="B59" s="97"/>
      <c r="C59" s="97"/>
      <c r="D59" s="97"/>
      <c r="E59" s="97"/>
      <c r="F59" s="97"/>
      <c r="G59" s="97"/>
    </row>
    <row r="60" ht="15" customHeight="1" spans="1:7">
      <c r="A60" s="98" t="s">
        <v>3</v>
      </c>
      <c r="B60" s="98"/>
      <c r="C60" s="98"/>
      <c r="D60" s="98"/>
      <c r="E60" s="98"/>
      <c r="F60" s="98"/>
      <c r="G60" s="98"/>
    </row>
    <row r="61" spans="2:2">
      <c r="B61" s="201"/>
    </row>
    <row r="62" ht="14" spans="1:2">
      <c r="A62" s="202" t="s">
        <v>249</v>
      </c>
      <c r="B62" s="201"/>
    </row>
    <row r="63" ht="15" customHeight="1" spans="2:2">
      <c r="B63" s="201"/>
    </row>
    <row r="64" ht="15" customHeight="1" spans="1:7">
      <c r="A64" s="101" t="s">
        <v>5</v>
      </c>
      <c r="B64" s="179" t="s">
        <v>6</v>
      </c>
      <c r="C64" s="102" t="s">
        <v>7</v>
      </c>
      <c r="D64" s="139" t="s">
        <v>8</v>
      </c>
      <c r="E64" s="223"/>
      <c r="F64" s="140"/>
      <c r="G64" s="102" t="s">
        <v>9</v>
      </c>
    </row>
    <row r="65" ht="15" customHeight="1" spans="1:8">
      <c r="A65" s="105"/>
      <c r="B65" s="203"/>
      <c r="C65" s="106"/>
      <c r="D65" s="204" t="s">
        <v>10</v>
      </c>
      <c r="E65" s="204" t="s">
        <v>11</v>
      </c>
      <c r="F65" s="204" t="s">
        <v>12</v>
      </c>
      <c r="G65" s="106"/>
      <c r="H65" s="224"/>
    </row>
    <row r="66" ht="15" customHeight="1" spans="1:7">
      <c r="A66" s="105"/>
      <c r="B66" s="182"/>
      <c r="C66" s="105">
        <v>2020</v>
      </c>
      <c r="D66" s="205" t="s">
        <v>13</v>
      </c>
      <c r="E66" s="205" t="s">
        <v>14</v>
      </c>
      <c r="F66" s="205"/>
      <c r="G66" s="106">
        <v>2022</v>
      </c>
    </row>
    <row r="67" ht="9" customHeight="1" spans="1:7">
      <c r="A67" s="206"/>
      <c r="B67" s="207"/>
      <c r="C67" s="206"/>
      <c r="D67" s="206"/>
      <c r="E67" s="206"/>
      <c r="F67" s="206"/>
      <c r="G67" s="237"/>
    </row>
    <row r="68" ht="15" customHeight="1" spans="1:7">
      <c r="A68" s="113" t="s">
        <v>62</v>
      </c>
      <c r="B68" s="210" t="s">
        <v>63</v>
      </c>
      <c r="C68" s="212"/>
      <c r="D68" s="212"/>
      <c r="E68" s="212"/>
      <c r="F68" s="212"/>
      <c r="G68" s="212"/>
    </row>
    <row r="69" s="169" customFormat="1" ht="6.75" customHeight="1" spans="1:7">
      <c r="A69" s="212"/>
      <c r="B69" s="210"/>
      <c r="C69" s="114"/>
      <c r="D69" s="114"/>
      <c r="E69" s="114"/>
      <c r="F69" s="114"/>
      <c r="G69" s="114"/>
    </row>
    <row r="70" ht="15" customHeight="1" spans="1:7">
      <c r="A70" s="114" t="s">
        <v>252</v>
      </c>
      <c r="B70" s="214" t="s">
        <v>65</v>
      </c>
      <c r="C70" s="112">
        <v>67942</v>
      </c>
      <c r="D70" s="112">
        <v>32500</v>
      </c>
      <c r="E70" s="112">
        <f>+F70-D70</f>
        <v>49500</v>
      </c>
      <c r="F70" s="112">
        <v>82000</v>
      </c>
      <c r="G70" s="112">
        <v>82000</v>
      </c>
    </row>
    <row r="71" ht="15" customHeight="1" spans="1:7">
      <c r="A71" s="114" t="s">
        <v>253</v>
      </c>
      <c r="B71" s="214" t="s">
        <v>78</v>
      </c>
      <c r="C71" s="112">
        <v>53188</v>
      </c>
      <c r="D71" s="112">
        <v>0</v>
      </c>
      <c r="E71" s="112">
        <f t="shared" ref="E71:E79" si="2">+F71-D71</f>
        <v>78000</v>
      </c>
      <c r="F71" s="112">
        <v>78000</v>
      </c>
      <c r="G71" s="112">
        <v>78000</v>
      </c>
    </row>
    <row r="72" ht="15" customHeight="1" spans="1:7">
      <c r="A72" s="114" t="s">
        <v>254</v>
      </c>
      <c r="B72" s="214" t="s">
        <v>88</v>
      </c>
      <c r="C72" s="112">
        <v>16372.8</v>
      </c>
      <c r="D72" s="112">
        <v>0</v>
      </c>
      <c r="E72" s="112">
        <f t="shared" si="2"/>
        <v>44000</v>
      </c>
      <c r="F72" s="112">
        <v>44000</v>
      </c>
      <c r="G72" s="112">
        <v>44000</v>
      </c>
    </row>
    <row r="73" ht="15" customHeight="1" spans="1:7">
      <c r="A73" s="114" t="s">
        <v>255</v>
      </c>
      <c r="B73" s="214" t="s">
        <v>115</v>
      </c>
      <c r="C73" s="112">
        <v>0</v>
      </c>
      <c r="D73" s="112">
        <v>0</v>
      </c>
      <c r="E73" s="112">
        <f t="shared" si="2"/>
        <v>41000</v>
      </c>
      <c r="F73" s="112">
        <v>41000</v>
      </c>
      <c r="G73" s="112">
        <v>41000</v>
      </c>
    </row>
    <row r="74" ht="15" customHeight="1" spans="1:7">
      <c r="A74" s="114" t="s">
        <v>256</v>
      </c>
      <c r="B74" s="214" t="s">
        <v>99</v>
      </c>
      <c r="C74" s="112">
        <v>20324.75</v>
      </c>
      <c r="D74" s="112">
        <v>10494.75</v>
      </c>
      <c r="E74" s="112">
        <f t="shared" si="2"/>
        <v>41505.25</v>
      </c>
      <c r="F74" s="112">
        <v>52000</v>
      </c>
      <c r="G74" s="112">
        <v>52000</v>
      </c>
    </row>
    <row r="75" ht="15" customHeight="1" spans="1:7">
      <c r="A75" s="114" t="s">
        <v>257</v>
      </c>
      <c r="B75" s="214" t="s">
        <v>99</v>
      </c>
      <c r="C75" s="112">
        <v>7572000</v>
      </c>
      <c r="D75" s="112">
        <v>2406000</v>
      </c>
      <c r="E75" s="112">
        <f t="shared" si="2"/>
        <v>5589000</v>
      </c>
      <c r="F75" s="112">
        <v>7995000</v>
      </c>
      <c r="G75" s="112">
        <v>7995000</v>
      </c>
    </row>
    <row r="76" ht="15" customHeight="1" spans="1:7">
      <c r="A76" s="114" t="s">
        <v>258</v>
      </c>
      <c r="B76" s="214" t="s">
        <v>99</v>
      </c>
      <c r="C76" s="112">
        <v>2745453.22</v>
      </c>
      <c r="D76" s="112">
        <v>926394.22</v>
      </c>
      <c r="E76" s="112">
        <f t="shared" si="2"/>
        <v>1939800.78</v>
      </c>
      <c r="F76" s="112">
        <v>2866195</v>
      </c>
      <c r="G76" s="112">
        <v>2673000</v>
      </c>
    </row>
    <row r="77" ht="15" customHeight="1" spans="1:7">
      <c r="A77" s="114" t="s">
        <v>259</v>
      </c>
      <c r="B77" s="214" t="s">
        <v>99</v>
      </c>
      <c r="C77" s="112">
        <v>731742.1</v>
      </c>
      <c r="D77" s="112">
        <v>237629.7</v>
      </c>
      <c r="E77" s="112">
        <f t="shared" si="2"/>
        <v>1083170.3</v>
      </c>
      <c r="F77" s="112">
        <v>1320800</v>
      </c>
      <c r="G77" s="112">
        <v>1293400</v>
      </c>
    </row>
    <row r="78" ht="15" customHeight="1" spans="1:7">
      <c r="A78" s="114" t="s">
        <v>260</v>
      </c>
      <c r="B78" s="214" t="s">
        <v>99</v>
      </c>
      <c r="C78" s="112">
        <v>3164</v>
      </c>
      <c r="D78" s="112">
        <v>5616</v>
      </c>
      <c r="E78" s="112">
        <f t="shared" si="2"/>
        <v>20384</v>
      </c>
      <c r="F78" s="112">
        <v>26000</v>
      </c>
      <c r="G78" s="112">
        <v>26000</v>
      </c>
    </row>
    <row r="79" ht="15" customHeight="1" spans="1:7">
      <c r="A79" s="114" t="s">
        <v>261</v>
      </c>
      <c r="B79" s="214" t="s">
        <v>99</v>
      </c>
      <c r="C79" s="112">
        <v>344685.7</v>
      </c>
      <c r="D79" s="112">
        <v>160164</v>
      </c>
      <c r="E79" s="112">
        <f t="shared" si="2"/>
        <v>467836</v>
      </c>
      <c r="F79" s="112">
        <v>628000</v>
      </c>
      <c r="G79" s="112">
        <v>628000</v>
      </c>
    </row>
    <row r="80" ht="12.75" customHeight="1" spans="1:7">
      <c r="A80" s="212"/>
      <c r="B80" s="210"/>
      <c r="C80" s="212"/>
      <c r="D80" s="212"/>
      <c r="E80" s="212"/>
      <c r="F80" s="212"/>
      <c r="G80" s="212"/>
    </row>
    <row r="81" ht="16.5" customHeight="1" spans="1:7">
      <c r="A81" s="179" t="s">
        <v>262</v>
      </c>
      <c r="B81" s="217"/>
      <c r="C81" s="148">
        <f>SUM(C70:C80)</f>
        <v>11554872.57</v>
      </c>
      <c r="D81" s="148">
        <f>SUM(D70:D79)</f>
        <v>3778798.67</v>
      </c>
      <c r="E81" s="148">
        <f>SUM(E70:E79)</f>
        <v>9354196.33</v>
      </c>
      <c r="F81" s="148">
        <f>SUM(F70:F79)</f>
        <v>13132995</v>
      </c>
      <c r="G81" s="148">
        <f>SUM(G70:G79)</f>
        <v>12912400</v>
      </c>
    </row>
    <row r="82" ht="16.5" customHeight="1" spans="1:7">
      <c r="A82" s="182" t="s">
        <v>183</v>
      </c>
      <c r="B82" s="218"/>
      <c r="C82" s="151"/>
      <c r="D82" s="151"/>
      <c r="E82" s="151"/>
      <c r="F82" s="151"/>
      <c r="G82" s="151"/>
    </row>
    <row r="83" ht="16.5" customHeight="1" spans="1:7">
      <c r="A83" s="184" t="s">
        <v>238</v>
      </c>
      <c r="B83" s="217"/>
      <c r="C83" s="220">
        <f>SUM(C81,C42)</f>
        <v>23608657.87</v>
      </c>
      <c r="D83" s="220">
        <f>SUM(D81,D42)</f>
        <v>9987007.18</v>
      </c>
      <c r="E83" s="220">
        <f>SUM(E81,E42)</f>
        <v>18907936.82</v>
      </c>
      <c r="F83" s="220">
        <f>SUM(F81,F42)</f>
        <v>28894944</v>
      </c>
      <c r="G83" s="220">
        <f>SUM(G81,G42)</f>
        <v>26276678</v>
      </c>
    </row>
    <row r="84" ht="16.5" customHeight="1" spans="1:7">
      <c r="A84" s="186"/>
      <c r="B84" s="218"/>
      <c r="C84" s="221"/>
      <c r="D84" s="221"/>
      <c r="E84" s="221"/>
      <c r="F84" s="221"/>
      <c r="G84" s="221"/>
    </row>
    <row r="85" spans="1:7">
      <c r="A85" s="339"/>
      <c r="B85" s="339"/>
      <c r="C85" s="339"/>
      <c r="D85" s="339"/>
      <c r="E85" s="339"/>
      <c r="F85" s="339"/>
      <c r="G85" s="339"/>
    </row>
    <row r="88" spans="1:5">
      <c r="A88" s="93" t="s">
        <v>239</v>
      </c>
      <c r="B88" s="93" t="s">
        <v>240</v>
      </c>
      <c r="E88" s="93" t="s">
        <v>241</v>
      </c>
    </row>
    <row r="93" spans="1:7">
      <c r="A93" s="199" t="s">
        <v>263</v>
      </c>
      <c r="B93" s="199" t="s">
        <v>243</v>
      </c>
      <c r="C93" s="199"/>
      <c r="D93" s="199"/>
      <c r="E93" s="199" t="s">
        <v>244</v>
      </c>
      <c r="F93" s="199"/>
      <c r="G93" s="199"/>
    </row>
    <row r="94" ht="15" customHeight="1" spans="1:7">
      <c r="A94" s="200" t="s">
        <v>264</v>
      </c>
      <c r="B94" s="200" t="s">
        <v>265</v>
      </c>
      <c r="C94" s="200"/>
      <c r="D94" s="200"/>
      <c r="E94" s="200" t="s">
        <v>247</v>
      </c>
      <c r="F94" s="200"/>
      <c r="G94" s="200"/>
    </row>
    <row r="95" spans="2:4">
      <c r="B95" s="200"/>
      <c r="C95" s="200"/>
      <c r="D95" s="200"/>
    </row>
    <row r="108" ht="13.5" customHeight="1" spans="1:7">
      <c r="A108" s="137"/>
      <c r="B108" s="137"/>
      <c r="C108" s="137"/>
      <c r="D108" s="137"/>
      <c r="E108" s="137"/>
      <c r="F108" s="137"/>
      <c r="G108" s="137"/>
    </row>
    <row r="109" ht="13.5" customHeight="1" spans="1:7">
      <c r="A109" s="137"/>
      <c r="B109" s="137"/>
      <c r="C109" s="137"/>
      <c r="D109" s="137"/>
      <c r="E109" s="137"/>
      <c r="F109" s="137"/>
      <c r="G109" s="137"/>
    </row>
  </sheetData>
  <sheetProtection password="D60D" sheet="1" objects="1"/>
  <mergeCells count="42">
    <mergeCell ref="A5:G5"/>
    <mergeCell ref="A6:G6"/>
    <mergeCell ref="D10:F10"/>
    <mergeCell ref="A59:G59"/>
    <mergeCell ref="A60:G60"/>
    <mergeCell ref="D64:F64"/>
    <mergeCell ref="A85:G85"/>
    <mergeCell ref="B93:D93"/>
    <mergeCell ref="E93:G93"/>
    <mergeCell ref="B94:D94"/>
    <mergeCell ref="E94:G94"/>
    <mergeCell ref="B95:D95"/>
    <mergeCell ref="A10:A12"/>
    <mergeCell ref="A42:A43"/>
    <mergeCell ref="A64:A66"/>
    <mergeCell ref="A81:A82"/>
    <mergeCell ref="A83:A84"/>
    <mergeCell ref="B10:B12"/>
    <mergeCell ref="B64:B66"/>
    <mergeCell ref="C10:C11"/>
    <mergeCell ref="C42:C43"/>
    <mergeCell ref="C64:C65"/>
    <mergeCell ref="C81:C82"/>
    <mergeCell ref="C83:C84"/>
    <mergeCell ref="D42:D43"/>
    <mergeCell ref="D81:D82"/>
    <mergeCell ref="D83:D84"/>
    <mergeCell ref="E42:E43"/>
    <mergeCell ref="E81:E82"/>
    <mergeCell ref="E83:E84"/>
    <mergeCell ref="F11:F12"/>
    <mergeCell ref="F42:F43"/>
    <mergeCell ref="F65:F66"/>
    <mergeCell ref="F81:F82"/>
    <mergeCell ref="F83:F84"/>
    <mergeCell ref="G10:G11"/>
    <mergeCell ref="G42:G43"/>
    <mergeCell ref="G64:G65"/>
    <mergeCell ref="G81:G82"/>
    <mergeCell ref="G83:G84"/>
    <mergeCell ref="A53:G54"/>
    <mergeCell ref="A108:G109"/>
  </mergeCells>
  <pageMargins left="0.432638888888889" right="0.156944444444444" top="0.590277777777778" bottom="0.196527777777778" header="0.472222222222222" footer="0.156944444444444"/>
  <pageSetup paperSize="1" orientation="portrait"/>
  <headerFooter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M109"/>
  <sheetViews>
    <sheetView topLeftCell="A76" workbookViewId="0">
      <selection activeCell="I98" sqref="I98"/>
    </sheetView>
  </sheetViews>
  <sheetFormatPr defaultColWidth="9" defaultRowHeight="12"/>
  <cols>
    <col min="1" max="1" width="33.5703125" style="93" customWidth="1"/>
    <col min="2" max="2" width="7.4296875" style="93" customWidth="1"/>
    <col min="3" max="6" width="11.4296875" style="93" customWidth="1"/>
    <col min="7" max="7" width="12.5703125" style="93" customWidth="1"/>
    <col min="8" max="16384" width="9.140625" style="93"/>
  </cols>
  <sheetData>
    <row r="1" spans="1:1">
      <c r="A1" s="93" t="s">
        <v>0</v>
      </c>
    </row>
    <row r="2" spans="1:1">
      <c r="A2" s="93" t="s">
        <v>248</v>
      </c>
    </row>
    <row r="3" ht="15" customHeight="1" spans="1:2">
      <c r="A3" s="95"/>
      <c r="B3" s="201"/>
    </row>
    <row r="4" ht="15" customHeight="1" spans="2:2">
      <c r="B4" s="201"/>
    </row>
    <row r="5" ht="15" customHeight="1" spans="1:7">
      <c r="A5" s="97" t="s">
        <v>2</v>
      </c>
      <c r="B5" s="97"/>
      <c r="C5" s="97"/>
      <c r="D5" s="97"/>
      <c r="E5" s="97"/>
      <c r="F5" s="97"/>
      <c r="G5" s="97"/>
    </row>
    <row r="6" ht="15" customHeight="1" spans="1:7">
      <c r="A6" s="98" t="s">
        <v>61</v>
      </c>
      <c r="B6" s="98"/>
      <c r="C6" s="98"/>
      <c r="D6" s="98"/>
      <c r="E6" s="98"/>
      <c r="F6" s="98"/>
      <c r="G6" s="98"/>
    </row>
    <row r="7" spans="2:2">
      <c r="B7" s="201"/>
    </row>
    <row r="8" ht="14" spans="1:2">
      <c r="A8" s="202" t="s">
        <v>614</v>
      </c>
      <c r="B8" s="201"/>
    </row>
    <row r="9" ht="15" customHeight="1" spans="2:2">
      <c r="B9" s="201"/>
    </row>
    <row r="10" ht="15" customHeight="1" spans="1:7">
      <c r="A10" s="101" t="s">
        <v>5</v>
      </c>
      <c r="B10" s="179" t="s">
        <v>6</v>
      </c>
      <c r="C10" s="102" t="s">
        <v>7</v>
      </c>
      <c r="D10" s="139" t="s">
        <v>8</v>
      </c>
      <c r="E10" s="223"/>
      <c r="F10" s="140"/>
      <c r="G10" s="102" t="s">
        <v>9</v>
      </c>
    </row>
    <row r="11" ht="15" customHeight="1" spans="1:8">
      <c r="A11" s="105"/>
      <c r="B11" s="203"/>
      <c r="C11" s="106"/>
      <c r="D11" s="204" t="s">
        <v>10</v>
      </c>
      <c r="E11" s="204" t="s">
        <v>11</v>
      </c>
      <c r="F11" s="204" t="s">
        <v>12</v>
      </c>
      <c r="G11" s="106"/>
      <c r="H11" s="224"/>
    </row>
    <row r="12" ht="15" customHeight="1" spans="1:7">
      <c r="A12" s="105"/>
      <c r="B12" s="182"/>
      <c r="C12" s="105">
        <v>2020</v>
      </c>
      <c r="D12" s="205" t="s">
        <v>13</v>
      </c>
      <c r="E12" s="205" t="s">
        <v>14</v>
      </c>
      <c r="F12" s="205"/>
      <c r="G12" s="106">
        <v>2022</v>
      </c>
    </row>
    <row r="13" ht="9" customHeight="1" spans="1:7">
      <c r="A13" s="206"/>
      <c r="B13" s="207"/>
      <c r="C13" s="206"/>
      <c r="D13" s="206"/>
      <c r="E13" s="206"/>
      <c r="F13" s="206"/>
      <c r="G13" s="237"/>
    </row>
    <row r="14" ht="15" customHeight="1" spans="1:7">
      <c r="A14" s="113" t="s">
        <v>15</v>
      </c>
      <c r="B14" s="210" t="s">
        <v>16</v>
      </c>
      <c r="C14" s="212"/>
      <c r="D14" s="212"/>
      <c r="E14" s="212"/>
      <c r="F14" s="212"/>
      <c r="G14" s="212"/>
    </row>
    <row r="15" s="169" customFormat="1" ht="6.75" customHeight="1" spans="1:7">
      <c r="A15" s="212"/>
      <c r="B15" s="210"/>
      <c r="C15" s="114"/>
      <c r="D15" s="114"/>
      <c r="E15" s="114"/>
      <c r="F15" s="114"/>
      <c r="G15" s="114"/>
    </row>
    <row r="16" s="169" customFormat="1" ht="15" customHeight="1" spans="1:7">
      <c r="A16" s="114" t="s">
        <v>17</v>
      </c>
      <c r="B16" s="214" t="s">
        <v>18</v>
      </c>
      <c r="C16" s="112">
        <v>32687110.3</v>
      </c>
      <c r="D16" s="112">
        <v>16494248.92</v>
      </c>
      <c r="E16" s="112">
        <f>+F16-D16</f>
        <v>20348700.08</v>
      </c>
      <c r="F16" s="112">
        <v>36842949</v>
      </c>
      <c r="G16" s="112">
        <v>41295792</v>
      </c>
    </row>
    <row r="17" s="169" customFormat="1" ht="15" customHeight="1" spans="1:7">
      <c r="A17" s="114" t="s">
        <v>19</v>
      </c>
      <c r="B17" s="214" t="s">
        <v>20</v>
      </c>
      <c r="C17" s="112">
        <v>3275772.05</v>
      </c>
      <c r="D17" s="112">
        <v>1592473.27</v>
      </c>
      <c r="E17" s="112">
        <f t="shared" ref="E17:E35" si="0">+F17-D17</f>
        <v>1872526.73</v>
      </c>
      <c r="F17" s="112">
        <v>3465000</v>
      </c>
      <c r="G17" s="112">
        <v>3720000</v>
      </c>
    </row>
    <row r="18" s="169" customFormat="1" ht="15" customHeight="1" spans="1:7">
      <c r="A18" s="114" t="s">
        <v>21</v>
      </c>
      <c r="B18" s="214" t="s">
        <v>22</v>
      </c>
      <c r="C18" s="112">
        <v>183500</v>
      </c>
      <c r="D18" s="112">
        <v>94125</v>
      </c>
      <c r="E18" s="112">
        <f t="shared" si="0"/>
        <v>97875</v>
      </c>
      <c r="F18" s="112">
        <v>192000</v>
      </c>
      <c r="G18" s="112">
        <v>192000</v>
      </c>
    </row>
    <row r="19" s="169" customFormat="1" ht="15" customHeight="1" spans="1:7">
      <c r="A19" s="114" t="s">
        <v>23</v>
      </c>
      <c r="B19" s="214" t="s">
        <v>24</v>
      </c>
      <c r="C19" s="112">
        <v>183500</v>
      </c>
      <c r="D19" s="112">
        <v>94125</v>
      </c>
      <c r="E19" s="112">
        <f t="shared" si="0"/>
        <v>97875</v>
      </c>
      <c r="F19" s="112">
        <v>192000</v>
      </c>
      <c r="G19" s="112">
        <v>192000</v>
      </c>
    </row>
    <row r="20" s="169" customFormat="1" ht="15" customHeight="1" spans="1:7">
      <c r="A20" s="114" t="s">
        <v>25</v>
      </c>
      <c r="B20" s="214" t="s">
        <v>26</v>
      </c>
      <c r="C20" s="112">
        <v>816000</v>
      </c>
      <c r="D20" s="112">
        <v>762000</v>
      </c>
      <c r="E20" s="112">
        <f t="shared" si="0"/>
        <v>126000</v>
      </c>
      <c r="F20" s="112">
        <v>888000</v>
      </c>
      <c r="G20" s="112">
        <v>930000</v>
      </c>
    </row>
    <row r="21" s="169" customFormat="1" ht="15" customHeight="1" spans="1:7">
      <c r="A21" s="114" t="s">
        <v>27</v>
      </c>
      <c r="B21" s="214" t="s">
        <v>28</v>
      </c>
      <c r="C21" s="112"/>
      <c r="D21" s="112"/>
      <c r="E21" s="112"/>
      <c r="F21" s="112"/>
      <c r="G21" s="112"/>
    </row>
    <row r="22" s="169" customFormat="1" ht="15" customHeight="1" spans="1:7">
      <c r="A22" s="114" t="s">
        <v>29</v>
      </c>
      <c r="B22" s="214"/>
      <c r="C22" s="112">
        <v>190000</v>
      </c>
      <c r="D22" s="112">
        <v>135000</v>
      </c>
      <c r="E22" s="112">
        <f t="shared" si="0"/>
        <v>15000</v>
      </c>
      <c r="F22" s="112">
        <v>150000</v>
      </c>
      <c r="G22" s="112">
        <v>70000</v>
      </c>
    </row>
    <row r="23" s="169" customFormat="1" ht="15" customHeight="1" spans="1:7">
      <c r="A23" s="114" t="s">
        <v>30</v>
      </c>
      <c r="B23" s="214"/>
      <c r="C23" s="112">
        <v>0</v>
      </c>
      <c r="D23" s="112">
        <v>0</v>
      </c>
      <c r="E23" s="112">
        <f t="shared" si="0"/>
        <v>0</v>
      </c>
      <c r="F23" s="112">
        <v>0</v>
      </c>
      <c r="G23" s="112">
        <v>194972</v>
      </c>
    </row>
    <row r="24" s="169" customFormat="1" ht="15" customHeight="1" spans="1:7">
      <c r="A24" s="114" t="s">
        <v>31</v>
      </c>
      <c r="B24" s="214" t="s">
        <v>32</v>
      </c>
      <c r="C24" s="112">
        <v>286138.68</v>
      </c>
      <c r="D24" s="112">
        <v>226834.28</v>
      </c>
      <c r="E24" s="112">
        <f t="shared" si="0"/>
        <v>573165.72</v>
      </c>
      <c r="F24" s="112">
        <v>800000</v>
      </c>
      <c r="G24" s="112">
        <v>800000</v>
      </c>
    </row>
    <row r="25" s="169" customFormat="1" ht="15" customHeight="1" spans="1:7">
      <c r="A25" s="114" t="s">
        <v>33</v>
      </c>
      <c r="B25" s="214" t="s">
        <v>34</v>
      </c>
      <c r="C25" s="112">
        <v>2936785.5</v>
      </c>
      <c r="D25" s="112">
        <v>0</v>
      </c>
      <c r="E25" s="112">
        <f t="shared" si="0"/>
        <v>3203002</v>
      </c>
      <c r="F25" s="112">
        <v>3203002</v>
      </c>
      <c r="G25" s="112">
        <v>3441316</v>
      </c>
    </row>
    <row r="26" s="169" customFormat="1" ht="15" customHeight="1" spans="1:7">
      <c r="A26" s="114" t="s">
        <v>35</v>
      </c>
      <c r="B26" s="214" t="s">
        <v>36</v>
      </c>
      <c r="C26" s="112">
        <v>689000</v>
      </c>
      <c r="D26" s="112">
        <v>0</v>
      </c>
      <c r="E26" s="112">
        <f t="shared" si="0"/>
        <v>740000</v>
      </c>
      <c r="F26" s="112">
        <v>740000</v>
      </c>
      <c r="G26" s="112">
        <v>775000</v>
      </c>
    </row>
    <row r="27" s="169" customFormat="1" ht="15" customHeight="1" spans="1:7">
      <c r="A27" s="114" t="s">
        <v>37</v>
      </c>
      <c r="B27" s="214" t="s">
        <v>38</v>
      </c>
      <c r="C27" s="112"/>
      <c r="D27" s="112"/>
      <c r="E27" s="112"/>
      <c r="F27" s="112"/>
      <c r="G27" s="112"/>
    </row>
    <row r="28" s="169" customFormat="1" ht="15" customHeight="1" spans="1:7">
      <c r="A28" s="114" t="s">
        <v>39</v>
      </c>
      <c r="B28" s="214"/>
      <c r="C28" s="112">
        <v>2749252</v>
      </c>
      <c r="D28" s="112">
        <v>2651553</v>
      </c>
      <c r="E28" s="112">
        <f t="shared" si="0"/>
        <v>345200</v>
      </c>
      <c r="F28" s="112">
        <v>2996753</v>
      </c>
      <c r="G28" s="112">
        <v>3441316</v>
      </c>
    </row>
    <row r="29" s="169" customFormat="1" ht="15" customHeight="1" spans="1:7">
      <c r="A29" s="114" t="s">
        <v>40</v>
      </c>
      <c r="B29" s="214"/>
      <c r="C29" s="142" t="s">
        <v>41</v>
      </c>
      <c r="D29" s="112">
        <v>0</v>
      </c>
      <c r="E29" s="112">
        <v>0</v>
      </c>
      <c r="F29" s="112">
        <v>0</v>
      </c>
      <c r="G29" s="112">
        <v>775000</v>
      </c>
    </row>
    <row r="30" s="169" customFormat="1" ht="15" customHeight="1" spans="1:7">
      <c r="A30" s="114" t="s">
        <v>42</v>
      </c>
      <c r="B30" s="214" t="s">
        <v>43</v>
      </c>
      <c r="C30" s="112">
        <v>3922413.2</v>
      </c>
      <c r="D30" s="112">
        <v>1979309.86</v>
      </c>
      <c r="E30" s="112">
        <f t="shared" si="0"/>
        <v>2441845.14</v>
      </c>
      <c r="F30" s="112">
        <v>4421155</v>
      </c>
      <c r="G30" s="112">
        <v>4955496</v>
      </c>
    </row>
    <row r="31" s="169" customFormat="1" ht="15" customHeight="1" spans="1:7">
      <c r="A31" s="114" t="s">
        <v>44</v>
      </c>
      <c r="B31" s="214" t="s">
        <v>45</v>
      </c>
      <c r="C31" s="112">
        <v>164411.91</v>
      </c>
      <c r="D31" s="112">
        <v>80000</v>
      </c>
      <c r="E31" s="112">
        <f t="shared" si="0"/>
        <v>93700</v>
      </c>
      <c r="F31" s="112">
        <v>173700</v>
      </c>
      <c r="G31" s="112">
        <v>186000</v>
      </c>
    </row>
    <row r="32" s="169" customFormat="1" ht="15" customHeight="1" spans="1:7">
      <c r="A32" s="114" t="s">
        <v>46</v>
      </c>
      <c r="B32" s="214" t="s">
        <v>47</v>
      </c>
      <c r="C32" s="112">
        <v>478535.37</v>
      </c>
      <c r="D32" s="112">
        <v>240340.59</v>
      </c>
      <c r="E32" s="112">
        <f t="shared" si="0"/>
        <v>299483.83</v>
      </c>
      <c r="F32" s="112">
        <v>539824.42</v>
      </c>
      <c r="G32" s="112">
        <v>624096</v>
      </c>
    </row>
    <row r="33" s="169" customFormat="1" ht="15" customHeight="1" spans="1:7">
      <c r="A33" s="114" t="s">
        <v>48</v>
      </c>
      <c r="B33" s="214" t="s">
        <v>49</v>
      </c>
      <c r="C33" s="112">
        <v>169100</v>
      </c>
      <c r="D33" s="112">
        <v>80000</v>
      </c>
      <c r="E33" s="112">
        <f t="shared" si="0"/>
        <v>93700</v>
      </c>
      <c r="F33" s="112">
        <v>173700</v>
      </c>
      <c r="G33" s="112">
        <v>186000</v>
      </c>
    </row>
    <row r="34" s="169" customFormat="1" ht="15" customHeight="1" spans="1:7">
      <c r="A34" s="114" t="s">
        <v>50</v>
      </c>
      <c r="B34" s="214" t="s">
        <v>51</v>
      </c>
      <c r="C34" s="112">
        <v>5478468.44</v>
      </c>
      <c r="D34" s="112">
        <v>681109.65</v>
      </c>
      <c r="E34" s="112">
        <f t="shared" si="0"/>
        <v>762869.35</v>
      </c>
      <c r="F34" s="112">
        <v>1443979</v>
      </c>
      <c r="G34" s="112">
        <v>1072253</v>
      </c>
    </row>
    <row r="35" s="169" customFormat="1" ht="15" customHeight="1" spans="1:7">
      <c r="A35" s="114" t="s">
        <v>615</v>
      </c>
      <c r="B35" s="214" t="s">
        <v>616</v>
      </c>
      <c r="C35" s="112">
        <v>0</v>
      </c>
      <c r="D35" s="112">
        <v>0</v>
      </c>
      <c r="E35" s="112">
        <f t="shared" si="0"/>
        <v>170000</v>
      </c>
      <c r="F35" s="112">
        <v>170000</v>
      </c>
      <c r="G35" s="112">
        <v>0</v>
      </c>
    </row>
    <row r="36" s="169" customFormat="1" ht="15" customHeight="1" spans="1:7">
      <c r="A36" s="114" t="s">
        <v>52</v>
      </c>
      <c r="B36" s="214"/>
      <c r="C36" s="112"/>
      <c r="D36" s="112"/>
      <c r="E36" s="112"/>
      <c r="F36" s="112"/>
      <c r="G36" s="112"/>
    </row>
    <row r="37" s="169" customFormat="1" ht="15" customHeight="1" spans="1:7">
      <c r="A37" s="114" t="s">
        <v>250</v>
      </c>
      <c r="B37" s="214"/>
      <c r="C37" s="112"/>
      <c r="D37" s="112"/>
      <c r="E37" s="112"/>
      <c r="F37" s="112"/>
      <c r="G37" s="112"/>
    </row>
    <row r="38" s="169" customFormat="1" ht="15" customHeight="1" spans="1:7">
      <c r="A38" s="114" t="s">
        <v>54</v>
      </c>
      <c r="B38" s="214"/>
      <c r="C38" s="112"/>
      <c r="D38" s="112"/>
      <c r="E38" s="112"/>
      <c r="F38" s="112"/>
      <c r="G38" s="112"/>
    </row>
    <row r="39" s="169" customFormat="1" ht="15" customHeight="1" spans="1:7">
      <c r="A39" s="114" t="s">
        <v>55</v>
      </c>
      <c r="B39" s="214" t="s">
        <v>18</v>
      </c>
      <c r="C39" s="112">
        <v>0</v>
      </c>
      <c r="D39" s="112">
        <v>0</v>
      </c>
      <c r="E39" s="112">
        <f t="shared" ref="E39:E42" si="1">+F39-D39</f>
        <v>0</v>
      </c>
      <c r="F39" s="112">
        <v>0</v>
      </c>
      <c r="G39" s="112">
        <v>1073499</v>
      </c>
    </row>
    <row r="40" spans="1:7">
      <c r="A40" s="114" t="s">
        <v>56</v>
      </c>
      <c r="B40" s="214" t="s">
        <v>34</v>
      </c>
      <c r="C40" s="112">
        <v>0</v>
      </c>
      <c r="D40" s="112">
        <v>0</v>
      </c>
      <c r="E40" s="112">
        <f t="shared" si="1"/>
        <v>0</v>
      </c>
      <c r="F40" s="112">
        <v>0</v>
      </c>
      <c r="G40" s="112">
        <v>153357</v>
      </c>
    </row>
    <row r="41" spans="1:7">
      <c r="A41" s="114" t="s">
        <v>57</v>
      </c>
      <c r="B41" s="214" t="s">
        <v>43</v>
      </c>
      <c r="C41" s="112">
        <v>0</v>
      </c>
      <c r="D41" s="112">
        <v>0</v>
      </c>
      <c r="E41" s="112">
        <f t="shared" si="1"/>
        <v>0</v>
      </c>
      <c r="F41" s="112">
        <v>0</v>
      </c>
      <c r="G41" s="112">
        <v>128820</v>
      </c>
    </row>
    <row r="42" spans="1:7">
      <c r="A42" s="114" t="s">
        <v>58</v>
      </c>
      <c r="B42" s="214" t="s">
        <v>47</v>
      </c>
      <c r="C42" s="112">
        <v>0</v>
      </c>
      <c r="D42" s="112">
        <v>0</v>
      </c>
      <c r="E42" s="112">
        <f t="shared" si="1"/>
        <v>0</v>
      </c>
      <c r="F42" s="112">
        <v>0</v>
      </c>
      <c r="G42" s="112">
        <v>48552</v>
      </c>
    </row>
    <row r="43" spans="1:7">
      <c r="A43" s="212"/>
      <c r="B43" s="214"/>
      <c r="C43" s="112"/>
      <c r="D43" s="112"/>
      <c r="E43" s="112"/>
      <c r="F43" s="112"/>
      <c r="G43" s="112"/>
    </row>
    <row r="44" ht="16.5" customHeight="1" spans="1:7">
      <c r="A44" s="179" t="s">
        <v>59</v>
      </c>
      <c r="B44" s="217"/>
      <c r="C44" s="148">
        <f>SUM(C16:C43)</f>
        <v>54209987.45</v>
      </c>
      <c r="D44" s="148">
        <f>SUM(D16:D43)</f>
        <v>25111119.57</v>
      </c>
      <c r="E44" s="148">
        <f>SUM(E16:E43)</f>
        <v>31280942.85</v>
      </c>
      <c r="F44" s="148">
        <f>SUM(F16:F43)</f>
        <v>56392062.42</v>
      </c>
      <c r="G44" s="148">
        <f>SUM(G16:G43)</f>
        <v>64255469</v>
      </c>
    </row>
    <row r="45" ht="16.5" customHeight="1" spans="1:7">
      <c r="A45" s="182"/>
      <c r="B45" s="218"/>
      <c r="C45" s="151"/>
      <c r="D45" s="151"/>
      <c r="E45" s="151"/>
      <c r="F45" s="151"/>
      <c r="G45" s="151"/>
    </row>
    <row r="46" spans="1:1">
      <c r="A46" s="236"/>
    </row>
    <row r="47" spans="1:1">
      <c r="A47" s="236"/>
    </row>
    <row r="48" spans="1:1">
      <c r="A48" s="236"/>
    </row>
    <row r="49" spans="1:1">
      <c r="A49" s="236"/>
    </row>
    <row r="50" spans="1:1">
      <c r="A50" s="236"/>
    </row>
    <row r="51" ht="15" customHeight="1" spans="1:1">
      <c r="A51" s="236"/>
    </row>
    <row r="52" ht="13.5" customHeight="1" spans="1:7">
      <c r="A52" s="137"/>
      <c r="B52" s="137"/>
      <c r="C52" s="137"/>
      <c r="D52" s="137"/>
      <c r="E52" s="137"/>
      <c r="F52" s="137"/>
      <c r="G52" s="137"/>
    </row>
    <row r="53" ht="13.5" customHeight="1" spans="1:7">
      <c r="A53" s="137"/>
      <c r="B53" s="137"/>
      <c r="C53" s="137"/>
      <c r="D53" s="137"/>
      <c r="E53" s="137"/>
      <c r="F53" s="137"/>
      <c r="G53" s="137"/>
    </row>
    <row r="54" spans="1:1">
      <c r="A54" s="93" t="s">
        <v>0</v>
      </c>
    </row>
    <row r="55" spans="1:1">
      <c r="A55" s="93" t="s">
        <v>575</v>
      </c>
    </row>
    <row r="56" ht="15" customHeight="1" spans="1:2">
      <c r="A56" s="95"/>
      <c r="B56" s="201"/>
    </row>
    <row r="57" ht="15" customHeight="1" spans="2:2">
      <c r="B57" s="201"/>
    </row>
    <row r="58" ht="15" customHeight="1" spans="1:7">
      <c r="A58" s="97" t="s">
        <v>2</v>
      </c>
      <c r="B58" s="97"/>
      <c r="C58" s="97"/>
      <c r="D58" s="97"/>
      <c r="E58" s="97"/>
      <c r="F58" s="97"/>
      <c r="G58" s="97"/>
    </row>
    <row r="59" ht="15" customHeight="1" spans="1:7">
      <c r="A59" s="98" t="s">
        <v>61</v>
      </c>
      <c r="B59" s="98"/>
      <c r="C59" s="98"/>
      <c r="D59" s="98"/>
      <c r="E59" s="98"/>
      <c r="F59" s="98"/>
      <c r="G59" s="98"/>
    </row>
    <row r="60" spans="2:2">
      <c r="B60" s="201"/>
    </row>
    <row r="61" ht="14" spans="1:2">
      <c r="A61" s="202" t="s">
        <v>614</v>
      </c>
      <c r="B61" s="201"/>
    </row>
    <row r="62" ht="15" customHeight="1" spans="2:2">
      <c r="B62" s="201"/>
    </row>
    <row r="63" ht="15" customHeight="1" spans="1:7">
      <c r="A63" s="101" t="s">
        <v>5</v>
      </c>
      <c r="B63" s="179" t="s">
        <v>6</v>
      </c>
      <c r="C63" s="102" t="s">
        <v>7</v>
      </c>
      <c r="D63" s="139" t="s">
        <v>8</v>
      </c>
      <c r="E63" s="223"/>
      <c r="F63" s="140"/>
      <c r="G63" s="102" t="s">
        <v>9</v>
      </c>
    </row>
    <row r="64" ht="15" customHeight="1" spans="1:8">
      <c r="A64" s="105"/>
      <c r="B64" s="203"/>
      <c r="C64" s="106"/>
      <c r="D64" s="204" t="s">
        <v>10</v>
      </c>
      <c r="E64" s="204" t="s">
        <v>11</v>
      </c>
      <c r="F64" s="204" t="s">
        <v>12</v>
      </c>
      <c r="G64" s="106"/>
      <c r="H64" s="224"/>
    </row>
    <row r="65" ht="15" customHeight="1" spans="1:7">
      <c r="A65" s="105"/>
      <c r="B65" s="182"/>
      <c r="C65" s="105">
        <v>2020</v>
      </c>
      <c r="D65" s="205" t="s">
        <v>13</v>
      </c>
      <c r="E65" s="205" t="s">
        <v>14</v>
      </c>
      <c r="F65" s="205"/>
      <c r="G65" s="106">
        <v>2022</v>
      </c>
    </row>
    <row r="66" ht="9" customHeight="1" spans="1:7">
      <c r="A66" s="206"/>
      <c r="B66" s="207"/>
      <c r="C66" s="206"/>
      <c r="D66" s="206"/>
      <c r="E66" s="206"/>
      <c r="F66" s="206"/>
      <c r="G66" s="237"/>
    </row>
    <row r="67" ht="15" customHeight="1" spans="1:7">
      <c r="A67" s="113" t="s">
        <v>62</v>
      </c>
      <c r="B67" s="210" t="s">
        <v>63</v>
      </c>
      <c r="C67" s="212"/>
      <c r="D67" s="212"/>
      <c r="E67" s="212"/>
      <c r="F67" s="212"/>
      <c r="G67" s="212"/>
    </row>
    <row r="68" s="169" customFormat="1" ht="6.75" customHeight="1" spans="1:7">
      <c r="A68" s="212"/>
      <c r="B68" s="210"/>
      <c r="C68" s="114"/>
      <c r="D68" s="114"/>
      <c r="E68" s="114"/>
      <c r="F68" s="114"/>
      <c r="G68" s="114"/>
    </row>
    <row r="69" ht="13.5" customHeight="1" spans="1:7">
      <c r="A69" s="114" t="s">
        <v>252</v>
      </c>
      <c r="B69" s="214" t="s">
        <v>65</v>
      </c>
      <c r="C69" s="112">
        <v>293500</v>
      </c>
      <c r="D69" s="112">
        <v>87000</v>
      </c>
      <c r="E69" s="112">
        <f>+F69-D69</f>
        <v>133000</v>
      </c>
      <c r="F69" s="112">
        <v>220000</v>
      </c>
      <c r="G69" s="112">
        <v>220000</v>
      </c>
    </row>
    <row r="70" ht="13.5" customHeight="1" spans="1:7">
      <c r="A70" s="114" t="s">
        <v>253</v>
      </c>
      <c r="B70" s="214" t="s">
        <v>78</v>
      </c>
      <c r="C70" s="112">
        <v>38312.75</v>
      </c>
      <c r="D70" s="112">
        <v>49976.5</v>
      </c>
      <c r="E70" s="112">
        <f t="shared" ref="E70:E81" si="2">+F70-D70</f>
        <v>44023.5</v>
      </c>
      <c r="F70" s="112">
        <v>94000</v>
      </c>
      <c r="G70" s="112">
        <v>94000</v>
      </c>
    </row>
    <row r="71" ht="13.5" customHeight="1" spans="1:7">
      <c r="A71" s="114" t="s">
        <v>301</v>
      </c>
      <c r="B71" s="214" t="s">
        <v>88</v>
      </c>
      <c r="C71" s="112">
        <v>144973.5</v>
      </c>
      <c r="D71" s="112">
        <v>224968.23</v>
      </c>
      <c r="E71" s="112">
        <f t="shared" si="2"/>
        <v>75031.77</v>
      </c>
      <c r="F71" s="112">
        <v>300000</v>
      </c>
      <c r="G71" s="112">
        <v>300000</v>
      </c>
    </row>
    <row r="72" ht="13.5" customHeight="1" spans="1:7">
      <c r="A72" s="114" t="s">
        <v>617</v>
      </c>
      <c r="B72" s="214" t="s">
        <v>90</v>
      </c>
      <c r="C72" s="112">
        <v>97270.6</v>
      </c>
      <c r="D72" s="112">
        <v>82160</v>
      </c>
      <c r="E72" s="112">
        <f t="shared" si="2"/>
        <v>126840</v>
      </c>
      <c r="F72" s="112">
        <v>209000</v>
      </c>
      <c r="G72" s="112">
        <v>209000</v>
      </c>
    </row>
    <row r="73" ht="13.5" customHeight="1" spans="1:7">
      <c r="A73" s="114" t="s">
        <v>256</v>
      </c>
      <c r="B73" s="214" t="s">
        <v>99</v>
      </c>
      <c r="C73" s="112">
        <v>98675.82</v>
      </c>
      <c r="D73" s="112">
        <v>53416</v>
      </c>
      <c r="E73" s="112">
        <f t="shared" si="2"/>
        <v>71584</v>
      </c>
      <c r="F73" s="112">
        <v>125000</v>
      </c>
      <c r="G73" s="112">
        <v>125000</v>
      </c>
    </row>
    <row r="74" ht="13.5" customHeight="1" spans="1:7">
      <c r="A74" s="114" t="s">
        <v>618</v>
      </c>
      <c r="B74" s="214" t="s">
        <v>619</v>
      </c>
      <c r="C74" s="112">
        <v>1738424.4</v>
      </c>
      <c r="D74" s="112">
        <v>368000</v>
      </c>
      <c r="E74" s="112">
        <f t="shared" si="2"/>
        <v>1232000</v>
      </c>
      <c r="F74" s="112">
        <v>1600000</v>
      </c>
      <c r="G74" s="112">
        <v>1600000</v>
      </c>
    </row>
    <row r="75" ht="13.5" customHeight="1" spans="1:7">
      <c r="A75" s="114" t="s">
        <v>620</v>
      </c>
      <c r="B75" s="214" t="s">
        <v>99</v>
      </c>
      <c r="C75" s="112">
        <v>5992830</v>
      </c>
      <c r="D75" s="112">
        <v>3000000</v>
      </c>
      <c r="E75" s="112">
        <f t="shared" si="2"/>
        <v>6200000</v>
      </c>
      <c r="F75" s="112">
        <v>9200000</v>
      </c>
      <c r="G75" s="112">
        <v>6200000</v>
      </c>
    </row>
    <row r="76" ht="13.5" customHeight="1" spans="1:7">
      <c r="A76" s="114" t="s">
        <v>621</v>
      </c>
      <c r="B76" s="214" t="s">
        <v>99</v>
      </c>
      <c r="C76" s="112">
        <v>1919815.63</v>
      </c>
      <c r="D76" s="112">
        <v>1962550</v>
      </c>
      <c r="E76" s="112">
        <f t="shared" si="2"/>
        <v>2205850</v>
      </c>
      <c r="F76" s="112">
        <v>4168400</v>
      </c>
      <c r="G76" s="112">
        <v>4028000</v>
      </c>
    </row>
    <row r="77" ht="13.5" customHeight="1" spans="1:7">
      <c r="A77" s="114" t="s">
        <v>622</v>
      </c>
      <c r="B77" s="214" t="s">
        <v>99</v>
      </c>
      <c r="C77" s="112">
        <v>5000</v>
      </c>
      <c r="D77" s="112">
        <v>100125</v>
      </c>
      <c r="E77" s="112">
        <f t="shared" si="2"/>
        <v>108875</v>
      </c>
      <c r="F77" s="112">
        <v>209000</v>
      </c>
      <c r="G77" s="112">
        <v>209000</v>
      </c>
    </row>
    <row r="78" ht="13.5" customHeight="1" spans="1:7">
      <c r="A78" s="114" t="s">
        <v>623</v>
      </c>
      <c r="B78" s="214" t="s">
        <v>99</v>
      </c>
      <c r="C78" s="112"/>
      <c r="D78" s="112"/>
      <c r="E78" s="112"/>
      <c r="F78" s="112"/>
      <c r="G78" s="112"/>
    </row>
    <row r="79" ht="13.5" customHeight="1" spans="1:7">
      <c r="A79" s="114" t="s">
        <v>624</v>
      </c>
      <c r="B79" s="214"/>
      <c r="C79" s="112">
        <v>940337.96</v>
      </c>
      <c r="D79" s="112">
        <v>701399.96</v>
      </c>
      <c r="E79" s="112">
        <f t="shared" si="2"/>
        <v>1299411.04</v>
      </c>
      <c r="F79" s="112">
        <v>2000811</v>
      </c>
      <c r="G79" s="112">
        <v>1961000</v>
      </c>
    </row>
    <row r="80" ht="13.5" customHeight="1" spans="1:7">
      <c r="A80" s="114" t="s">
        <v>625</v>
      </c>
      <c r="B80" s="214" t="s">
        <v>99</v>
      </c>
      <c r="C80" s="112">
        <v>1500300</v>
      </c>
      <c r="D80" s="112">
        <v>570400</v>
      </c>
      <c r="E80" s="112">
        <f t="shared" si="2"/>
        <v>1669800</v>
      </c>
      <c r="F80" s="112">
        <v>2240200</v>
      </c>
      <c r="G80" s="112">
        <v>2079000</v>
      </c>
    </row>
    <row r="81" ht="13.5" customHeight="1" spans="1:7">
      <c r="A81" s="114" t="s">
        <v>626</v>
      </c>
      <c r="B81" s="214" t="s">
        <v>99</v>
      </c>
      <c r="C81" s="112">
        <v>2057654.16</v>
      </c>
      <c r="D81" s="112">
        <v>707000</v>
      </c>
      <c r="E81" s="112">
        <f t="shared" si="2"/>
        <v>1533000</v>
      </c>
      <c r="F81" s="112">
        <v>2240000</v>
      </c>
      <c r="G81" s="112">
        <v>2079000</v>
      </c>
    </row>
    <row r="82" ht="15" customHeight="1" spans="1:7">
      <c r="A82" s="212"/>
      <c r="B82" s="212"/>
      <c r="C82" s="212"/>
      <c r="D82" s="212"/>
      <c r="E82" s="212"/>
      <c r="F82" s="212"/>
      <c r="G82" s="212"/>
    </row>
    <row r="83" ht="16.5" customHeight="1" spans="1:7">
      <c r="A83" s="179" t="s">
        <v>262</v>
      </c>
      <c r="B83" s="217"/>
      <c r="C83" s="148">
        <f>SUM(C69:C81)</f>
        <v>14827094.82</v>
      </c>
      <c r="D83" s="148">
        <f>SUM(D78:D81,D74:D77,D69:D73)</f>
        <v>7906995.69</v>
      </c>
      <c r="E83" s="148">
        <f>SUM(E78:E81,E74:E77,E69:E73)</f>
        <v>14699415.31</v>
      </c>
      <c r="F83" s="148">
        <f>SUM(F78:F81,F74:F77,F69:F73)</f>
        <v>22606411</v>
      </c>
      <c r="G83" s="148">
        <f>SUM(G69:G81)</f>
        <v>19104000</v>
      </c>
    </row>
    <row r="84" ht="16.5" customHeight="1" spans="1:7">
      <c r="A84" s="182" t="s">
        <v>183</v>
      </c>
      <c r="B84" s="218"/>
      <c r="C84" s="151"/>
      <c r="D84" s="151"/>
      <c r="E84" s="151"/>
      <c r="F84" s="151"/>
      <c r="G84" s="151"/>
    </row>
    <row r="85" ht="16.5" customHeight="1" spans="1:7">
      <c r="A85" s="179" t="s">
        <v>238</v>
      </c>
      <c r="B85" s="217"/>
      <c r="C85" s="148">
        <f>C44+C83</f>
        <v>69037082.27</v>
      </c>
      <c r="D85" s="148">
        <f>D44+D83</f>
        <v>33018115.26</v>
      </c>
      <c r="E85" s="148">
        <f>E44+E83</f>
        <v>45980358.16</v>
      </c>
      <c r="F85" s="148">
        <f>F44+F83</f>
        <v>78998473.42</v>
      </c>
      <c r="G85" s="148">
        <f>G44+G83</f>
        <v>83359469</v>
      </c>
    </row>
    <row r="86" ht="16.5" customHeight="1" spans="1:7">
      <c r="A86" s="182"/>
      <c r="B86" s="218"/>
      <c r="C86" s="151"/>
      <c r="D86" s="151"/>
      <c r="E86" s="151"/>
      <c r="F86" s="151"/>
      <c r="G86" s="151"/>
    </row>
    <row r="87" ht="12.75" customHeight="1" spans="1:7">
      <c r="A87" s="270" t="s">
        <v>488</v>
      </c>
      <c r="B87" s="270"/>
      <c r="C87" s="270"/>
      <c r="D87" s="270"/>
      <c r="E87" s="270"/>
      <c r="F87" s="270"/>
      <c r="G87" s="270"/>
    </row>
    <row r="88" ht="12.75" customHeight="1" spans="1:7">
      <c r="A88" s="271"/>
      <c r="B88" s="271"/>
      <c r="C88" s="271"/>
      <c r="D88" s="271"/>
      <c r="E88" s="271"/>
      <c r="F88" s="271"/>
      <c r="G88" s="271"/>
    </row>
    <row r="89" ht="12.75" customHeight="1" spans="1:7">
      <c r="A89" s="271"/>
      <c r="B89" s="271"/>
      <c r="C89" s="271"/>
      <c r="D89" s="271"/>
      <c r="E89" s="271"/>
      <c r="F89" s="271"/>
      <c r="G89" s="271"/>
    </row>
    <row r="90" ht="12.75" customHeight="1"/>
    <row r="91" spans="1:5">
      <c r="A91" s="93" t="s">
        <v>239</v>
      </c>
      <c r="B91" s="93" t="s">
        <v>240</v>
      </c>
      <c r="E91" s="93" t="s">
        <v>241</v>
      </c>
    </row>
    <row r="96" spans="1:7">
      <c r="A96" s="199" t="s">
        <v>627</v>
      </c>
      <c r="B96" s="199" t="s">
        <v>628</v>
      </c>
      <c r="C96" s="199"/>
      <c r="D96" s="199"/>
      <c r="E96" s="199" t="s">
        <v>244</v>
      </c>
      <c r="F96" s="199"/>
      <c r="G96" s="199"/>
    </row>
    <row r="97" ht="15" customHeight="1" spans="1:7">
      <c r="A97" s="200" t="s">
        <v>629</v>
      </c>
      <c r="B97" s="200" t="s">
        <v>265</v>
      </c>
      <c r="C97" s="200"/>
      <c r="D97" s="200"/>
      <c r="E97" s="200" t="s">
        <v>247</v>
      </c>
      <c r="F97" s="200"/>
      <c r="G97" s="200"/>
    </row>
    <row r="98" spans="1:13">
      <c r="A98" s="200"/>
      <c r="B98" s="200"/>
      <c r="C98" s="200"/>
      <c r="D98" s="200"/>
      <c r="M98" s="243"/>
    </row>
    <row r="107" ht="14.25" customHeight="1"/>
    <row r="108" ht="13.5" customHeight="1" spans="1:7">
      <c r="A108" s="137"/>
      <c r="B108" s="137"/>
      <c r="C108" s="137"/>
      <c r="D108" s="137"/>
      <c r="E108" s="137"/>
      <c r="F108" s="137"/>
      <c r="G108" s="137"/>
    </row>
    <row r="109" ht="13.5" customHeight="1" spans="1:7">
      <c r="A109" s="137"/>
      <c r="B109" s="137"/>
      <c r="C109" s="137"/>
      <c r="D109" s="137"/>
      <c r="E109" s="137"/>
      <c r="F109" s="137"/>
      <c r="G109" s="137"/>
    </row>
  </sheetData>
  <sheetProtection password="822D" sheet="1" objects="1"/>
  <mergeCells count="42">
    <mergeCell ref="A5:G5"/>
    <mergeCell ref="A6:G6"/>
    <mergeCell ref="D10:F10"/>
    <mergeCell ref="A58:G58"/>
    <mergeCell ref="A59:G59"/>
    <mergeCell ref="D63:F63"/>
    <mergeCell ref="A87:G87"/>
    <mergeCell ref="B96:D96"/>
    <mergeCell ref="E96:G96"/>
    <mergeCell ref="B97:D97"/>
    <mergeCell ref="E97:G97"/>
    <mergeCell ref="B98:D98"/>
    <mergeCell ref="A10:A12"/>
    <mergeCell ref="A44:A45"/>
    <mergeCell ref="A63:A65"/>
    <mergeCell ref="A83:A84"/>
    <mergeCell ref="A85:A86"/>
    <mergeCell ref="B10:B12"/>
    <mergeCell ref="B63:B65"/>
    <mergeCell ref="C10:C11"/>
    <mergeCell ref="C44:C45"/>
    <mergeCell ref="C63:C64"/>
    <mergeCell ref="C83:C84"/>
    <mergeCell ref="C85:C86"/>
    <mergeCell ref="D44:D45"/>
    <mergeCell ref="D83:D84"/>
    <mergeCell ref="D85:D86"/>
    <mergeCell ref="E44:E45"/>
    <mergeCell ref="E83:E84"/>
    <mergeCell ref="E85:E86"/>
    <mergeCell ref="F11:F12"/>
    <mergeCell ref="F44:F45"/>
    <mergeCell ref="F64:F65"/>
    <mergeCell ref="F83:F84"/>
    <mergeCell ref="F85:F86"/>
    <mergeCell ref="G10:G11"/>
    <mergeCell ref="G44:G45"/>
    <mergeCell ref="G63:G64"/>
    <mergeCell ref="G83:G84"/>
    <mergeCell ref="G85:G86"/>
    <mergeCell ref="A108:G109"/>
    <mergeCell ref="A52:G53"/>
  </mergeCells>
  <pageMargins left="0.432638888888889" right="0.156944444444444" top="0.590277777777778" bottom="0.196527777777778" header="0.472222222222222" footer="0.156944444444444"/>
  <pageSetup paperSize="1" orientation="portrait"/>
  <headerFooter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H108"/>
  <sheetViews>
    <sheetView topLeftCell="A10" workbookViewId="0">
      <selection activeCell="I18" sqref="I18"/>
    </sheetView>
  </sheetViews>
  <sheetFormatPr defaultColWidth="9" defaultRowHeight="12" outlineLevelCol="7"/>
  <cols>
    <col min="1" max="1" width="34.2890625" style="93" customWidth="1"/>
    <col min="2" max="2" width="7.7109375" style="93" customWidth="1"/>
    <col min="3" max="7" width="11.4296875" style="93" customWidth="1"/>
    <col min="8" max="16384" width="9.140625" style="93"/>
  </cols>
  <sheetData>
    <row r="1" spans="1:1">
      <c r="A1" s="93" t="s">
        <v>0</v>
      </c>
    </row>
    <row r="2" spans="1:1">
      <c r="A2" s="93" t="s">
        <v>248</v>
      </c>
    </row>
    <row r="3" ht="15" customHeight="1" spans="1:2">
      <c r="A3" s="95"/>
      <c r="B3" s="201"/>
    </row>
    <row r="4" ht="15" customHeight="1" spans="2:2">
      <c r="B4" s="201"/>
    </row>
    <row r="5" ht="15" customHeight="1" spans="1:7">
      <c r="A5" s="97" t="s">
        <v>2</v>
      </c>
      <c r="B5" s="97"/>
      <c r="C5" s="97"/>
      <c r="D5" s="97"/>
      <c r="E5" s="97"/>
      <c r="F5" s="97"/>
      <c r="G5" s="97"/>
    </row>
    <row r="6" ht="15" customHeight="1" spans="1:7">
      <c r="A6" s="98" t="s">
        <v>61</v>
      </c>
      <c r="B6" s="98"/>
      <c r="C6" s="98"/>
      <c r="D6" s="98"/>
      <c r="E6" s="98"/>
      <c r="F6" s="98"/>
      <c r="G6" s="98"/>
    </row>
    <row r="7" spans="2:2">
      <c r="B7" s="201"/>
    </row>
    <row r="8" ht="14" spans="1:2">
      <c r="A8" s="202" t="s">
        <v>630</v>
      </c>
      <c r="B8" s="201"/>
    </row>
    <row r="9" ht="15" customHeight="1" spans="2:2">
      <c r="B9" s="201"/>
    </row>
    <row r="10" ht="15" customHeight="1" spans="1:7">
      <c r="A10" s="101" t="s">
        <v>5</v>
      </c>
      <c r="B10" s="179" t="s">
        <v>6</v>
      </c>
      <c r="C10" s="102" t="s">
        <v>7</v>
      </c>
      <c r="D10" s="139" t="s">
        <v>8</v>
      </c>
      <c r="E10" s="223"/>
      <c r="F10" s="140"/>
      <c r="G10" s="102" t="s">
        <v>9</v>
      </c>
    </row>
    <row r="11" ht="15" customHeight="1" spans="1:8">
      <c r="A11" s="105"/>
      <c r="B11" s="203"/>
      <c r="C11" s="106"/>
      <c r="D11" s="204" t="s">
        <v>10</v>
      </c>
      <c r="E11" s="204" t="s">
        <v>11</v>
      </c>
      <c r="F11" s="204" t="s">
        <v>12</v>
      </c>
      <c r="G11" s="106"/>
      <c r="H11" s="224"/>
    </row>
    <row r="12" ht="15" customHeight="1" spans="1:7">
      <c r="A12" s="105"/>
      <c r="B12" s="182"/>
      <c r="C12" s="105">
        <v>2020</v>
      </c>
      <c r="D12" s="205" t="s">
        <v>13</v>
      </c>
      <c r="E12" s="205" t="s">
        <v>14</v>
      </c>
      <c r="F12" s="205"/>
      <c r="G12" s="106">
        <v>2022</v>
      </c>
    </row>
    <row r="13" ht="9" customHeight="1" spans="1:7">
      <c r="A13" s="206"/>
      <c r="B13" s="207"/>
      <c r="C13" s="206"/>
      <c r="D13" s="206"/>
      <c r="E13" s="206"/>
      <c r="F13" s="206"/>
      <c r="G13" s="237"/>
    </row>
    <row r="14" ht="15" customHeight="1" spans="1:7">
      <c r="A14" s="113" t="s">
        <v>15</v>
      </c>
      <c r="B14" s="210" t="s">
        <v>16</v>
      </c>
      <c r="C14" s="212"/>
      <c r="D14" s="266"/>
      <c r="E14" s="212"/>
      <c r="F14" s="212"/>
      <c r="G14" s="212"/>
    </row>
    <row r="15" s="169" customFormat="1" ht="6.75" customHeight="1" spans="1:7">
      <c r="A15" s="212"/>
      <c r="B15" s="210"/>
      <c r="C15" s="114"/>
      <c r="D15" s="114"/>
      <c r="E15" s="114"/>
      <c r="F15" s="114"/>
      <c r="G15" s="114"/>
    </row>
    <row r="16" s="169" customFormat="1" ht="15" customHeight="1" spans="1:7">
      <c r="A16" s="114" t="s">
        <v>17</v>
      </c>
      <c r="B16" s="214" t="s">
        <v>18</v>
      </c>
      <c r="C16" s="112">
        <v>6237426.9</v>
      </c>
      <c r="D16" s="112">
        <v>3372766.56</v>
      </c>
      <c r="E16" s="112">
        <f>+F16-D16</f>
        <v>3583104.44</v>
      </c>
      <c r="F16" s="112">
        <v>6955871</v>
      </c>
      <c r="G16" s="112">
        <v>7095672</v>
      </c>
    </row>
    <row r="17" s="169" customFormat="1" ht="15" customHeight="1" spans="1:7">
      <c r="A17" s="114" t="s">
        <v>19</v>
      </c>
      <c r="B17" s="214" t="s">
        <v>20</v>
      </c>
      <c r="C17" s="112">
        <v>398000</v>
      </c>
      <c r="D17" s="112">
        <v>222000</v>
      </c>
      <c r="E17" s="112">
        <f t="shared" ref="E17:E32" si="0">+F17-D17</f>
        <v>230000</v>
      </c>
      <c r="F17" s="112">
        <v>452000</v>
      </c>
      <c r="G17" s="112">
        <v>456000</v>
      </c>
    </row>
    <row r="18" s="169" customFormat="1" ht="15" customHeight="1" spans="1:7">
      <c r="A18" s="114" t="s">
        <v>21</v>
      </c>
      <c r="B18" s="214" t="s">
        <v>22</v>
      </c>
      <c r="C18" s="112">
        <v>102000</v>
      </c>
      <c r="D18" s="112">
        <v>51000</v>
      </c>
      <c r="E18" s="112">
        <f t="shared" si="0"/>
        <v>51000</v>
      </c>
      <c r="F18" s="112">
        <v>102000</v>
      </c>
      <c r="G18" s="112">
        <v>102000</v>
      </c>
    </row>
    <row r="19" s="169" customFormat="1" ht="15" customHeight="1" spans="1:7">
      <c r="A19" s="114" t="s">
        <v>23</v>
      </c>
      <c r="B19" s="214" t="s">
        <v>24</v>
      </c>
      <c r="C19" s="112">
        <v>102000</v>
      </c>
      <c r="D19" s="112">
        <v>51000</v>
      </c>
      <c r="E19" s="112">
        <f t="shared" si="0"/>
        <v>51000</v>
      </c>
      <c r="F19" s="112">
        <v>102000</v>
      </c>
      <c r="G19" s="112">
        <v>102000</v>
      </c>
    </row>
    <row r="20" s="169" customFormat="1" ht="15" customHeight="1" spans="1:7">
      <c r="A20" s="114" t="s">
        <v>25</v>
      </c>
      <c r="B20" s="214" t="s">
        <v>26</v>
      </c>
      <c r="C20" s="112">
        <v>96000</v>
      </c>
      <c r="D20" s="112">
        <v>102000</v>
      </c>
      <c r="E20" s="112">
        <f t="shared" si="0"/>
        <v>12000</v>
      </c>
      <c r="F20" s="112">
        <v>114000</v>
      </c>
      <c r="G20" s="112">
        <v>114000</v>
      </c>
    </row>
    <row r="21" s="169" customFormat="1" ht="15" customHeight="1" spans="1:7">
      <c r="A21" s="114" t="s">
        <v>27</v>
      </c>
      <c r="B21" s="214" t="s">
        <v>28</v>
      </c>
      <c r="C21" s="112"/>
      <c r="D21" s="112"/>
      <c r="E21" s="112"/>
      <c r="F21" s="112"/>
      <c r="G21" s="112"/>
    </row>
    <row r="22" s="169" customFormat="1" ht="15" customHeight="1" spans="1:7">
      <c r="A22" s="114" t="s">
        <v>29</v>
      </c>
      <c r="B22" s="214"/>
      <c r="C22" s="112">
        <v>40000</v>
      </c>
      <c r="D22" s="112">
        <v>10000</v>
      </c>
      <c r="E22" s="112">
        <f t="shared" si="0"/>
        <v>0</v>
      </c>
      <c r="F22" s="112">
        <v>10000</v>
      </c>
      <c r="G22" s="112">
        <v>10000</v>
      </c>
    </row>
    <row r="23" s="169" customFormat="1" ht="15" customHeight="1" spans="1:7">
      <c r="A23" s="114" t="s">
        <v>30</v>
      </c>
      <c r="B23" s="214"/>
      <c r="C23" s="112"/>
      <c r="D23" s="112">
        <v>0</v>
      </c>
      <c r="E23" s="112">
        <f t="shared" si="0"/>
        <v>0</v>
      </c>
      <c r="F23" s="112">
        <v>0</v>
      </c>
      <c r="G23" s="112">
        <v>39126</v>
      </c>
    </row>
    <row r="24" s="169" customFormat="1" ht="15" customHeight="1" spans="1:7">
      <c r="A24" s="114" t="s">
        <v>33</v>
      </c>
      <c r="B24" s="214" t="s">
        <v>34</v>
      </c>
      <c r="C24" s="112">
        <v>539625</v>
      </c>
      <c r="D24" s="112">
        <v>0</v>
      </c>
      <c r="E24" s="112">
        <f t="shared" si="0"/>
        <v>591306</v>
      </c>
      <c r="F24" s="112">
        <v>591306</v>
      </c>
      <c r="G24" s="112">
        <v>591306</v>
      </c>
    </row>
    <row r="25" s="169" customFormat="1" ht="15" customHeight="1" spans="1:7">
      <c r="A25" s="114" t="s">
        <v>35</v>
      </c>
      <c r="B25" s="214" t="s">
        <v>36</v>
      </c>
      <c r="C25" s="112">
        <v>85000</v>
      </c>
      <c r="D25" s="112">
        <v>0</v>
      </c>
      <c r="E25" s="112">
        <f t="shared" si="0"/>
        <v>95000</v>
      </c>
      <c r="F25" s="112">
        <v>95000</v>
      </c>
      <c r="G25" s="112">
        <v>95000</v>
      </c>
    </row>
    <row r="26" s="169" customFormat="1" ht="15" customHeight="1" spans="1:7">
      <c r="A26" s="114" t="s">
        <v>37</v>
      </c>
      <c r="B26" s="214" t="s">
        <v>38</v>
      </c>
      <c r="C26" s="112"/>
      <c r="D26" s="112"/>
      <c r="E26" s="112"/>
      <c r="F26" s="112"/>
      <c r="G26" s="112"/>
    </row>
    <row r="27" s="169" customFormat="1" ht="15" customHeight="1" spans="1:7">
      <c r="A27" s="114" t="s">
        <v>39</v>
      </c>
      <c r="B27" s="214"/>
      <c r="C27" s="112">
        <v>505723</v>
      </c>
      <c r="D27" s="112">
        <v>570815</v>
      </c>
      <c r="E27" s="112">
        <f t="shared" si="0"/>
        <v>111</v>
      </c>
      <c r="F27" s="112">
        <v>570926</v>
      </c>
      <c r="G27" s="112">
        <v>591306</v>
      </c>
    </row>
    <row r="28" s="169" customFormat="1" ht="15" customHeight="1" spans="1:7">
      <c r="A28" s="114" t="s">
        <v>40</v>
      </c>
      <c r="B28" s="214"/>
      <c r="C28" s="142" t="s">
        <v>41</v>
      </c>
      <c r="D28" s="112">
        <v>0</v>
      </c>
      <c r="E28" s="112">
        <v>0</v>
      </c>
      <c r="F28" s="112">
        <v>0</v>
      </c>
      <c r="G28" s="112">
        <v>95000</v>
      </c>
    </row>
    <row r="29" s="169" customFormat="1" ht="15" customHeight="1" spans="1:7">
      <c r="A29" s="114" t="s">
        <v>42</v>
      </c>
      <c r="B29" s="214" t="s">
        <v>43</v>
      </c>
      <c r="C29" s="112">
        <v>748491.23</v>
      </c>
      <c r="D29" s="112">
        <v>404731.99</v>
      </c>
      <c r="E29" s="112">
        <f t="shared" si="0"/>
        <v>429973.85</v>
      </c>
      <c r="F29" s="112">
        <v>834705.84</v>
      </c>
      <c r="G29" s="112">
        <v>851481</v>
      </c>
    </row>
    <row r="30" s="169" customFormat="1" ht="15" customHeight="1" spans="1:7">
      <c r="A30" s="114" t="s">
        <v>44</v>
      </c>
      <c r="B30" s="214" t="s">
        <v>45</v>
      </c>
      <c r="C30" s="112">
        <v>19900</v>
      </c>
      <c r="D30" s="112">
        <v>11100</v>
      </c>
      <c r="E30" s="112">
        <f t="shared" si="0"/>
        <v>11500</v>
      </c>
      <c r="F30" s="112">
        <v>22600</v>
      </c>
      <c r="G30" s="112">
        <v>22800</v>
      </c>
    </row>
    <row r="31" s="169" customFormat="1" ht="15" customHeight="1" spans="1:7">
      <c r="A31" s="114" t="s">
        <v>46</v>
      </c>
      <c r="B31" s="214" t="s">
        <v>47</v>
      </c>
      <c r="C31" s="112">
        <v>77949.7</v>
      </c>
      <c r="D31" s="112">
        <v>42422.07</v>
      </c>
      <c r="E31" s="112">
        <f t="shared" si="0"/>
        <v>45337.41</v>
      </c>
      <c r="F31" s="112">
        <v>87759.48</v>
      </c>
      <c r="G31" s="112">
        <v>91824</v>
      </c>
    </row>
    <row r="32" s="169" customFormat="1" ht="15" customHeight="1" spans="1:7">
      <c r="A32" s="114" t="s">
        <v>48</v>
      </c>
      <c r="B32" s="214" t="s">
        <v>49</v>
      </c>
      <c r="C32" s="112">
        <v>19900</v>
      </c>
      <c r="D32" s="112">
        <v>11100</v>
      </c>
      <c r="E32" s="112">
        <f t="shared" si="0"/>
        <v>11500</v>
      </c>
      <c r="F32" s="112">
        <v>22600</v>
      </c>
      <c r="G32" s="112">
        <v>22800</v>
      </c>
    </row>
    <row r="33" s="169" customFormat="1" ht="15" customHeight="1" spans="1:7">
      <c r="A33" s="114" t="s">
        <v>52</v>
      </c>
      <c r="B33" s="214"/>
      <c r="C33" s="112"/>
      <c r="D33" s="112"/>
      <c r="E33" s="112"/>
      <c r="F33" s="112"/>
      <c r="G33" s="112"/>
    </row>
    <row r="34" s="169" customFormat="1" ht="15" customHeight="1" spans="1:7">
      <c r="A34" s="114" t="s">
        <v>250</v>
      </c>
      <c r="B34" s="214"/>
      <c r="C34" s="112"/>
      <c r="D34" s="112"/>
      <c r="E34" s="112"/>
      <c r="F34" s="112"/>
      <c r="G34" s="112"/>
    </row>
    <row r="35" s="169" customFormat="1" ht="15" customHeight="1" spans="1:7">
      <c r="A35" s="114" t="s">
        <v>54</v>
      </c>
      <c r="B35" s="214"/>
      <c r="C35" s="112"/>
      <c r="D35" s="112"/>
      <c r="E35" s="112"/>
      <c r="F35" s="112"/>
      <c r="G35" s="112"/>
    </row>
    <row r="36" s="169" customFormat="1" ht="15" customHeight="1" spans="1:7">
      <c r="A36" s="114" t="s">
        <v>55</v>
      </c>
      <c r="B36" s="214" t="s">
        <v>18</v>
      </c>
      <c r="C36" s="112">
        <v>0</v>
      </c>
      <c r="D36" s="112">
        <v>0</v>
      </c>
      <c r="E36" s="112">
        <f t="shared" ref="E36:E39" si="1">+F36-D36</f>
        <v>0</v>
      </c>
      <c r="F36" s="112">
        <v>0</v>
      </c>
      <c r="G36" s="112">
        <v>161007</v>
      </c>
    </row>
    <row r="37" spans="1:7">
      <c r="A37" s="114" t="s">
        <v>56</v>
      </c>
      <c r="B37" s="214" t="s">
        <v>34</v>
      </c>
      <c r="C37" s="112">
        <v>0</v>
      </c>
      <c r="D37" s="112">
        <v>0</v>
      </c>
      <c r="E37" s="112">
        <f t="shared" si="1"/>
        <v>0</v>
      </c>
      <c r="F37" s="112">
        <v>0</v>
      </c>
      <c r="G37" s="112">
        <v>23001</v>
      </c>
    </row>
    <row r="38" spans="1:7">
      <c r="A38" s="114" t="s">
        <v>57</v>
      </c>
      <c r="B38" s="214" t="s">
        <v>43</v>
      </c>
      <c r="C38" s="112">
        <v>0</v>
      </c>
      <c r="D38" s="112">
        <v>0</v>
      </c>
      <c r="E38" s="112">
        <f t="shared" si="1"/>
        <v>0</v>
      </c>
      <c r="F38" s="112">
        <v>0</v>
      </c>
      <c r="G38" s="112">
        <v>19321</v>
      </c>
    </row>
    <row r="39" spans="1:7">
      <c r="A39" s="114" t="s">
        <v>58</v>
      </c>
      <c r="B39" s="214" t="s">
        <v>47</v>
      </c>
      <c r="C39" s="112">
        <v>0</v>
      </c>
      <c r="D39" s="112">
        <v>0</v>
      </c>
      <c r="E39" s="112">
        <f t="shared" si="1"/>
        <v>0</v>
      </c>
      <c r="F39" s="112">
        <v>0</v>
      </c>
      <c r="G39" s="112">
        <v>5304</v>
      </c>
    </row>
    <row r="40" spans="1:7">
      <c r="A40" s="212"/>
      <c r="B40" s="214"/>
      <c r="C40" s="112"/>
      <c r="D40" s="112"/>
      <c r="E40" s="112"/>
      <c r="F40" s="112"/>
      <c r="G40" s="112"/>
    </row>
    <row r="41" ht="16.5" customHeight="1" spans="1:7">
      <c r="A41" s="179" t="s">
        <v>59</v>
      </c>
      <c r="B41" s="217"/>
      <c r="C41" s="148">
        <f>SUM(C16:C40)</f>
        <v>8972015.83</v>
      </c>
      <c r="D41" s="148">
        <f>SUM(D16:D40)</f>
        <v>4848935.62</v>
      </c>
      <c r="E41" s="148">
        <f>SUM(E16:E40)</f>
        <v>5111832.7</v>
      </c>
      <c r="F41" s="148">
        <f>SUM(F16:F40)</f>
        <v>9960768.32</v>
      </c>
      <c r="G41" s="148">
        <f>SUM(G16:G40)</f>
        <v>10488948</v>
      </c>
    </row>
    <row r="42" ht="16.5" customHeight="1" spans="1:7">
      <c r="A42" s="182"/>
      <c r="B42" s="218"/>
      <c r="C42" s="151"/>
      <c r="D42" s="151"/>
      <c r="E42" s="151"/>
      <c r="F42" s="151"/>
      <c r="G42" s="151"/>
    </row>
    <row r="43" spans="1:1">
      <c r="A43" s="236"/>
    </row>
    <row r="44" spans="1:1">
      <c r="A44" s="236"/>
    </row>
    <row r="45" spans="1:1">
      <c r="A45" s="236"/>
    </row>
    <row r="46" spans="1:1">
      <c r="A46" s="236"/>
    </row>
    <row r="47" spans="1:1">
      <c r="A47" s="236"/>
    </row>
    <row r="48" spans="1:1">
      <c r="A48" s="236"/>
    </row>
    <row r="49" spans="1:1">
      <c r="A49" s="236"/>
    </row>
    <row r="50" spans="1:1">
      <c r="A50" s="236"/>
    </row>
    <row r="51" ht="22.5" customHeight="1" spans="1:1">
      <c r="A51" s="236"/>
    </row>
    <row r="52" ht="13.5" customHeight="1" spans="1:7">
      <c r="A52" s="137"/>
      <c r="B52" s="137"/>
      <c r="C52" s="137"/>
      <c r="D52" s="137"/>
      <c r="E52" s="137"/>
      <c r="F52" s="137"/>
      <c r="G52" s="137"/>
    </row>
    <row r="53" ht="13.5" customHeight="1" spans="1:7">
      <c r="A53" s="137"/>
      <c r="B53" s="137"/>
      <c r="C53" s="137"/>
      <c r="D53" s="137"/>
      <c r="E53" s="137"/>
      <c r="F53" s="137"/>
      <c r="G53" s="137"/>
    </row>
    <row r="54" ht="13.5" customHeight="1" spans="1:1">
      <c r="A54" s="93" t="s">
        <v>0</v>
      </c>
    </row>
    <row r="55" ht="13.5" customHeight="1" spans="1:1">
      <c r="A55" s="93" t="s">
        <v>575</v>
      </c>
    </row>
    <row r="56" ht="15" customHeight="1" spans="1:2">
      <c r="A56" s="95"/>
      <c r="B56" s="201"/>
    </row>
    <row r="57" ht="15" customHeight="1" spans="2:2">
      <c r="B57" s="201"/>
    </row>
    <row r="58" ht="15" customHeight="1" spans="1:7">
      <c r="A58" s="97" t="s">
        <v>2</v>
      </c>
      <c r="B58" s="97"/>
      <c r="C58" s="97"/>
      <c r="D58" s="97"/>
      <c r="E58" s="97"/>
      <c r="F58" s="97"/>
      <c r="G58" s="97"/>
    </row>
    <row r="59" ht="15" customHeight="1" spans="1:7">
      <c r="A59" s="98" t="s">
        <v>61</v>
      </c>
      <c r="B59" s="98"/>
      <c r="C59" s="98"/>
      <c r="D59" s="98"/>
      <c r="E59" s="98"/>
      <c r="F59" s="98"/>
      <c r="G59" s="98"/>
    </row>
    <row r="60" spans="2:2">
      <c r="B60" s="201"/>
    </row>
    <row r="61" ht="14" spans="1:2">
      <c r="A61" s="202" t="s">
        <v>631</v>
      </c>
      <c r="B61" s="201"/>
    </row>
    <row r="62" ht="15" customHeight="1" spans="2:2">
      <c r="B62" s="201"/>
    </row>
    <row r="63" ht="15" customHeight="1" spans="1:7">
      <c r="A63" s="101" t="s">
        <v>5</v>
      </c>
      <c r="B63" s="179" t="s">
        <v>6</v>
      </c>
      <c r="C63" s="102" t="s">
        <v>7</v>
      </c>
      <c r="D63" s="139" t="s">
        <v>8</v>
      </c>
      <c r="E63" s="223"/>
      <c r="F63" s="140"/>
      <c r="G63" s="102" t="s">
        <v>9</v>
      </c>
    </row>
    <row r="64" ht="15" customHeight="1" spans="1:8">
      <c r="A64" s="105"/>
      <c r="B64" s="203"/>
      <c r="C64" s="106"/>
      <c r="D64" s="204" t="s">
        <v>10</v>
      </c>
      <c r="E64" s="204" t="s">
        <v>11</v>
      </c>
      <c r="F64" s="204" t="s">
        <v>12</v>
      </c>
      <c r="G64" s="106"/>
      <c r="H64" s="224"/>
    </row>
    <row r="65" ht="15" customHeight="1" spans="1:7">
      <c r="A65" s="105"/>
      <c r="B65" s="182"/>
      <c r="C65" s="105">
        <v>2020</v>
      </c>
      <c r="D65" s="205" t="s">
        <v>13</v>
      </c>
      <c r="E65" s="205" t="s">
        <v>14</v>
      </c>
      <c r="F65" s="205"/>
      <c r="G65" s="106">
        <v>2022</v>
      </c>
    </row>
    <row r="66" ht="9" customHeight="1" spans="1:7">
      <c r="A66" s="206"/>
      <c r="B66" s="207"/>
      <c r="C66" s="206"/>
      <c r="D66" s="206"/>
      <c r="E66" s="206"/>
      <c r="F66" s="206"/>
      <c r="G66" s="237"/>
    </row>
    <row r="67" ht="15" customHeight="1" spans="1:7">
      <c r="A67" s="113" t="s">
        <v>62</v>
      </c>
      <c r="B67" s="210" t="s">
        <v>63</v>
      </c>
      <c r="C67" s="212"/>
      <c r="D67" s="212"/>
      <c r="E67" s="212"/>
      <c r="F67" s="212"/>
      <c r="G67" s="212"/>
    </row>
    <row r="68" s="169" customFormat="1" ht="6.75" customHeight="1" spans="1:7">
      <c r="A68" s="212"/>
      <c r="B68" s="210"/>
      <c r="C68" s="114"/>
      <c r="D68" s="114"/>
      <c r="E68" s="114"/>
      <c r="F68" s="114"/>
      <c r="G68" s="114"/>
    </row>
    <row r="69" spans="1:7">
      <c r="A69" s="114" t="s">
        <v>252</v>
      </c>
      <c r="B69" s="214" t="s">
        <v>65</v>
      </c>
      <c r="C69" s="112">
        <v>40285</v>
      </c>
      <c r="D69" s="112">
        <v>0</v>
      </c>
      <c r="E69" s="112">
        <f>+F69-D69</f>
        <v>33000</v>
      </c>
      <c r="F69" s="112">
        <v>33000</v>
      </c>
      <c r="G69" s="112">
        <v>33000</v>
      </c>
    </row>
    <row r="70" spans="1:7">
      <c r="A70" s="114" t="s">
        <v>253</v>
      </c>
      <c r="B70" s="214" t="s">
        <v>78</v>
      </c>
      <c r="C70" s="112">
        <v>63342</v>
      </c>
      <c r="D70" s="112">
        <v>1245.5</v>
      </c>
      <c r="E70" s="112">
        <f>+F70-D70</f>
        <v>102754.5</v>
      </c>
      <c r="F70" s="112">
        <v>104000</v>
      </c>
      <c r="G70" s="112">
        <v>104000</v>
      </c>
    </row>
    <row r="71" spans="1:7">
      <c r="A71" s="114" t="s">
        <v>632</v>
      </c>
      <c r="B71" s="214" t="s">
        <v>633</v>
      </c>
      <c r="C71" s="112"/>
      <c r="D71" s="112"/>
      <c r="E71" s="112"/>
      <c r="F71" s="112"/>
      <c r="G71" s="112"/>
    </row>
    <row r="72" spans="1:7">
      <c r="A72" s="114" t="s">
        <v>634</v>
      </c>
      <c r="B72" s="214"/>
      <c r="C72" s="112">
        <v>574</v>
      </c>
      <c r="D72" s="112">
        <v>2426</v>
      </c>
      <c r="E72" s="112">
        <f t="shared" ref="E72:E77" si="2">+F72-D72</f>
        <v>153574</v>
      </c>
      <c r="F72" s="112">
        <v>156000</v>
      </c>
      <c r="G72" s="112">
        <v>156000</v>
      </c>
    </row>
    <row r="73" spans="1:7">
      <c r="A73" s="114" t="s">
        <v>635</v>
      </c>
      <c r="B73" s="214"/>
      <c r="C73" s="112">
        <v>991900</v>
      </c>
      <c r="D73" s="112">
        <v>0</v>
      </c>
      <c r="E73" s="112">
        <f t="shared" si="2"/>
        <v>1330000</v>
      </c>
      <c r="F73" s="112">
        <v>1330000</v>
      </c>
      <c r="G73" s="112">
        <v>1330000</v>
      </c>
    </row>
    <row r="74" spans="1:7">
      <c r="A74" s="114" t="s">
        <v>301</v>
      </c>
      <c r="B74" s="214" t="s">
        <v>88</v>
      </c>
      <c r="C74" s="112">
        <v>69059.46</v>
      </c>
      <c r="D74" s="112">
        <v>93749.69</v>
      </c>
      <c r="E74" s="112">
        <f t="shared" si="2"/>
        <v>31250.31</v>
      </c>
      <c r="F74" s="112">
        <v>125000</v>
      </c>
      <c r="G74" s="112">
        <v>125000</v>
      </c>
    </row>
    <row r="75" spans="1:7">
      <c r="A75" s="114" t="s">
        <v>399</v>
      </c>
      <c r="B75" s="214" t="s">
        <v>115</v>
      </c>
      <c r="C75" s="112">
        <v>0</v>
      </c>
      <c r="D75" s="112">
        <v>0</v>
      </c>
      <c r="E75" s="112">
        <f t="shared" si="2"/>
        <v>52000</v>
      </c>
      <c r="F75" s="112">
        <v>52000</v>
      </c>
      <c r="G75" s="112">
        <v>52000</v>
      </c>
    </row>
    <row r="76" spans="1:7">
      <c r="A76" s="114" t="s">
        <v>256</v>
      </c>
      <c r="B76" s="214" t="s">
        <v>99</v>
      </c>
      <c r="C76" s="112">
        <v>33509.55</v>
      </c>
      <c r="D76" s="112">
        <v>625</v>
      </c>
      <c r="E76" s="112">
        <f t="shared" si="2"/>
        <v>51375</v>
      </c>
      <c r="F76" s="112">
        <v>52000</v>
      </c>
      <c r="G76" s="112">
        <v>52000</v>
      </c>
    </row>
    <row r="77" spans="1:7">
      <c r="A77" s="114" t="s">
        <v>636</v>
      </c>
      <c r="B77" s="214" t="s">
        <v>99</v>
      </c>
      <c r="C77" s="112">
        <v>1424800</v>
      </c>
      <c r="D77" s="112">
        <v>294000</v>
      </c>
      <c r="E77" s="112">
        <f t="shared" si="2"/>
        <v>467800</v>
      </c>
      <c r="F77" s="112">
        <v>761800</v>
      </c>
      <c r="G77" s="112">
        <v>693000</v>
      </c>
    </row>
    <row r="78" spans="1:7">
      <c r="A78" s="267" t="s">
        <v>637</v>
      </c>
      <c r="B78" s="268"/>
      <c r="C78" s="269"/>
      <c r="D78" s="269"/>
      <c r="E78" s="269"/>
      <c r="F78" s="269"/>
      <c r="G78" s="269"/>
    </row>
    <row r="79" spans="1:7">
      <c r="A79" s="267" t="s">
        <v>638</v>
      </c>
      <c r="B79" s="268" t="s">
        <v>99</v>
      </c>
      <c r="C79" s="269">
        <v>672500</v>
      </c>
      <c r="D79" s="269">
        <v>546000</v>
      </c>
      <c r="E79" s="269">
        <f t="shared" ref="E79" si="3">+F79-D79</f>
        <v>868200</v>
      </c>
      <c r="F79" s="269">
        <v>1414200</v>
      </c>
      <c r="G79" s="269">
        <v>1287000</v>
      </c>
    </row>
    <row r="80" spans="1:7">
      <c r="A80" s="114"/>
      <c r="B80" s="210"/>
      <c r="C80" s="212"/>
      <c r="D80" s="212"/>
      <c r="E80" s="212"/>
      <c r="F80" s="212"/>
      <c r="G80" s="212"/>
    </row>
    <row r="81" ht="16.5" customHeight="1" spans="1:7">
      <c r="A81" s="179" t="s">
        <v>182</v>
      </c>
      <c r="B81" s="217"/>
      <c r="C81" s="148">
        <f>SUM(C69:C80)</f>
        <v>3295970.01</v>
      </c>
      <c r="D81" s="148">
        <f t="shared" ref="D81:G81" si="4">SUM(D69:D80)</f>
        <v>938046.19</v>
      </c>
      <c r="E81" s="148">
        <f t="shared" si="4"/>
        <v>3089953.81</v>
      </c>
      <c r="F81" s="148">
        <f t="shared" si="4"/>
        <v>4028000</v>
      </c>
      <c r="G81" s="148">
        <f t="shared" si="4"/>
        <v>3832000</v>
      </c>
    </row>
    <row r="82" ht="16.5" customHeight="1" spans="1:7">
      <c r="A82" s="182" t="s">
        <v>183</v>
      </c>
      <c r="B82" s="218"/>
      <c r="C82" s="151"/>
      <c r="D82" s="151"/>
      <c r="E82" s="151"/>
      <c r="F82" s="151"/>
      <c r="G82" s="151"/>
    </row>
    <row r="83" ht="16.5" customHeight="1" spans="1:7">
      <c r="A83" s="179" t="s">
        <v>238</v>
      </c>
      <c r="B83" s="217"/>
      <c r="C83" s="148">
        <f>C41+C81</f>
        <v>12267985.84</v>
      </c>
      <c r="D83" s="148">
        <f>D41+D81</f>
        <v>5786981.81</v>
      </c>
      <c r="E83" s="148">
        <f>E41+E81</f>
        <v>8201786.51</v>
      </c>
      <c r="F83" s="148">
        <f>F41+F81</f>
        <v>13988768.32</v>
      </c>
      <c r="G83" s="148">
        <f>G41+G81</f>
        <v>14320948</v>
      </c>
    </row>
    <row r="84" ht="16.5" customHeight="1" spans="1:7">
      <c r="A84" s="182"/>
      <c r="B84" s="218"/>
      <c r="C84" s="151"/>
      <c r="D84" s="151"/>
      <c r="E84" s="151"/>
      <c r="F84" s="151"/>
      <c r="G84" s="151"/>
    </row>
    <row r="88" spans="1:5">
      <c r="A88" s="93" t="s">
        <v>239</v>
      </c>
      <c r="B88" s="93" t="s">
        <v>240</v>
      </c>
      <c r="E88" s="93" t="s">
        <v>241</v>
      </c>
    </row>
    <row r="93" spans="1:7">
      <c r="A93" s="199" t="s">
        <v>639</v>
      </c>
      <c r="B93" s="199" t="s">
        <v>243</v>
      </c>
      <c r="C93" s="199"/>
      <c r="D93" s="199"/>
      <c r="E93" s="199" t="s">
        <v>244</v>
      </c>
      <c r="F93" s="199"/>
      <c r="G93" s="199"/>
    </row>
    <row r="94" ht="15" customHeight="1" spans="1:7">
      <c r="A94" s="200" t="s">
        <v>640</v>
      </c>
      <c r="B94" s="200" t="s">
        <v>265</v>
      </c>
      <c r="C94" s="200"/>
      <c r="D94" s="200"/>
      <c r="E94" s="200" t="s">
        <v>247</v>
      </c>
      <c r="F94" s="200"/>
      <c r="G94" s="200"/>
    </row>
    <row r="95" spans="2:4">
      <c r="B95" s="200"/>
      <c r="C95" s="200"/>
      <c r="D95" s="200"/>
    </row>
    <row r="106" ht="27" customHeight="1"/>
    <row r="107" ht="13.5" customHeight="1" spans="1:7">
      <c r="A107" s="137"/>
      <c r="B107" s="137"/>
      <c r="C107" s="137"/>
      <c r="D107" s="137"/>
      <c r="E107" s="137"/>
      <c r="F107" s="137"/>
      <c r="G107" s="137"/>
    </row>
    <row r="108" ht="13.5" customHeight="1" spans="1:7">
      <c r="A108" s="137"/>
      <c r="B108" s="137"/>
      <c r="C108" s="137"/>
      <c r="D108" s="137"/>
      <c r="E108" s="137"/>
      <c r="F108" s="137"/>
      <c r="G108" s="137"/>
    </row>
  </sheetData>
  <sheetProtection password="822D" sheet="1" objects="1"/>
  <mergeCells count="41">
    <mergeCell ref="A5:G5"/>
    <mergeCell ref="A6:G6"/>
    <mergeCell ref="D10:F10"/>
    <mergeCell ref="A58:G58"/>
    <mergeCell ref="A59:G59"/>
    <mergeCell ref="D63:F63"/>
    <mergeCell ref="B93:D93"/>
    <mergeCell ref="E93:G93"/>
    <mergeCell ref="B94:D94"/>
    <mergeCell ref="E94:G94"/>
    <mergeCell ref="B95:D95"/>
    <mergeCell ref="A10:A12"/>
    <mergeCell ref="A41:A42"/>
    <mergeCell ref="A63:A65"/>
    <mergeCell ref="A81:A82"/>
    <mergeCell ref="A83:A84"/>
    <mergeCell ref="B10:B12"/>
    <mergeCell ref="B63:B65"/>
    <mergeCell ref="C10:C11"/>
    <mergeCell ref="C41:C42"/>
    <mergeCell ref="C63:C64"/>
    <mergeCell ref="C81:C82"/>
    <mergeCell ref="C83:C84"/>
    <mergeCell ref="D41:D42"/>
    <mergeCell ref="D81:D82"/>
    <mergeCell ref="D83:D84"/>
    <mergeCell ref="E41:E42"/>
    <mergeCell ref="E81:E82"/>
    <mergeCell ref="E83:E84"/>
    <mergeCell ref="F11:F12"/>
    <mergeCell ref="F41:F42"/>
    <mergeCell ref="F64:F65"/>
    <mergeCell ref="F81:F82"/>
    <mergeCell ref="F83:F84"/>
    <mergeCell ref="G10:G11"/>
    <mergeCell ref="G41:G42"/>
    <mergeCell ref="G63:G64"/>
    <mergeCell ref="G81:G82"/>
    <mergeCell ref="G83:G84"/>
    <mergeCell ref="A107:G108"/>
    <mergeCell ref="A52:G53"/>
  </mergeCells>
  <pageMargins left="0.432638888888889" right="0.156944444444444" top="0.590277777777778" bottom="0.196527777777778" header="0.472222222222222" footer="0.156944444444444"/>
  <pageSetup paperSize="1" orientation="portrait"/>
  <headerFooter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L108"/>
  <sheetViews>
    <sheetView topLeftCell="A73" workbookViewId="0">
      <selection activeCell="D90" sqref="D90"/>
    </sheetView>
  </sheetViews>
  <sheetFormatPr defaultColWidth="9" defaultRowHeight="12"/>
  <cols>
    <col min="1" max="1" width="34.2890625" style="93" customWidth="1"/>
    <col min="2" max="2" width="7.2890625" style="93" customWidth="1"/>
    <col min="3" max="3" width="11.4296875" style="93" customWidth="1"/>
    <col min="4" max="6" width="11" style="93" customWidth="1"/>
    <col min="7" max="7" width="12.859375" style="93" customWidth="1"/>
    <col min="8" max="16384" width="9.140625" style="93"/>
  </cols>
  <sheetData>
    <row r="1" spans="1:1">
      <c r="A1" s="93" t="s">
        <v>0</v>
      </c>
    </row>
    <row r="2" spans="1:1">
      <c r="A2" s="93" t="s">
        <v>387</v>
      </c>
    </row>
    <row r="3" ht="15" customHeight="1" spans="1:2">
      <c r="A3" s="95"/>
      <c r="B3" s="201"/>
    </row>
    <row r="4" ht="15" customHeight="1" spans="2:2">
      <c r="B4" s="201"/>
    </row>
    <row r="5" ht="15" customHeight="1" spans="1:7">
      <c r="A5" s="97" t="s">
        <v>2</v>
      </c>
      <c r="B5" s="97"/>
      <c r="C5" s="97"/>
      <c r="D5" s="97"/>
      <c r="E5" s="97"/>
      <c r="F5" s="97"/>
      <c r="G5" s="97"/>
    </row>
    <row r="6" ht="15" customHeight="1" spans="1:7">
      <c r="A6" s="98" t="s">
        <v>61</v>
      </c>
      <c r="B6" s="98"/>
      <c r="C6" s="98"/>
      <c r="D6" s="98"/>
      <c r="E6" s="98"/>
      <c r="F6" s="98"/>
      <c r="G6" s="98"/>
    </row>
    <row r="7" spans="2:2">
      <c r="B7" s="201"/>
    </row>
    <row r="8" ht="14" spans="1:2">
      <c r="A8" s="202" t="s">
        <v>641</v>
      </c>
      <c r="B8" s="201"/>
    </row>
    <row r="9" ht="15" customHeight="1" spans="2:2">
      <c r="B9" s="201"/>
    </row>
    <row r="10" ht="15" customHeight="1" spans="1:7">
      <c r="A10" s="101" t="s">
        <v>5</v>
      </c>
      <c r="B10" s="179" t="s">
        <v>6</v>
      </c>
      <c r="C10" s="102" t="s">
        <v>7</v>
      </c>
      <c r="D10" s="139" t="s">
        <v>8</v>
      </c>
      <c r="E10" s="223"/>
      <c r="F10" s="140"/>
      <c r="G10" s="102" t="s">
        <v>9</v>
      </c>
    </row>
    <row r="11" ht="15" customHeight="1" spans="1:8">
      <c r="A11" s="105"/>
      <c r="B11" s="203"/>
      <c r="C11" s="106"/>
      <c r="D11" s="204" t="s">
        <v>10</v>
      </c>
      <c r="E11" s="204" t="s">
        <v>11</v>
      </c>
      <c r="F11" s="204" t="s">
        <v>12</v>
      </c>
      <c r="G11" s="106"/>
      <c r="H11" s="224"/>
    </row>
    <row r="12" ht="15" customHeight="1" spans="1:7">
      <c r="A12" s="105"/>
      <c r="B12" s="182"/>
      <c r="C12" s="105">
        <v>2020</v>
      </c>
      <c r="D12" s="205" t="s">
        <v>13</v>
      </c>
      <c r="E12" s="205" t="s">
        <v>14</v>
      </c>
      <c r="F12" s="205"/>
      <c r="G12" s="106">
        <v>2022</v>
      </c>
    </row>
    <row r="13" ht="9" customHeight="1" spans="1:7">
      <c r="A13" s="206"/>
      <c r="B13" s="207"/>
      <c r="C13" s="206"/>
      <c r="D13" s="206"/>
      <c r="E13" s="206"/>
      <c r="F13" s="206"/>
      <c r="G13" s="237"/>
    </row>
    <row r="14" ht="15" customHeight="1" spans="1:7">
      <c r="A14" s="113" t="s">
        <v>15</v>
      </c>
      <c r="B14" s="210" t="s">
        <v>16</v>
      </c>
      <c r="C14" s="212"/>
      <c r="D14" s="212"/>
      <c r="E14" s="212"/>
      <c r="F14" s="212"/>
      <c r="G14" s="212"/>
    </row>
    <row r="15" s="169" customFormat="1" ht="6.75" customHeight="1" spans="1:7">
      <c r="A15" s="212"/>
      <c r="B15" s="210"/>
      <c r="C15" s="114"/>
      <c r="D15" s="114"/>
      <c r="E15" s="114"/>
      <c r="F15" s="114"/>
      <c r="G15" s="114"/>
    </row>
    <row r="16" s="169" customFormat="1" ht="15" customHeight="1" spans="1:7">
      <c r="A16" s="114" t="s">
        <v>17</v>
      </c>
      <c r="B16" s="214" t="s">
        <v>18</v>
      </c>
      <c r="C16" s="112">
        <v>6495634.15</v>
      </c>
      <c r="D16" s="112">
        <v>2756346.71</v>
      </c>
      <c r="E16" s="112">
        <f>+F16-D16</f>
        <v>5052084.79</v>
      </c>
      <c r="F16" s="112">
        <v>7808431.5</v>
      </c>
      <c r="G16" s="112">
        <v>11767572</v>
      </c>
    </row>
    <row r="17" s="169" customFormat="1" ht="15" customHeight="1" spans="1:7">
      <c r="A17" s="114" t="s">
        <v>19</v>
      </c>
      <c r="B17" s="214" t="s">
        <v>20</v>
      </c>
      <c r="C17" s="112">
        <v>430766.8</v>
      </c>
      <c r="D17" s="112">
        <v>194129.04</v>
      </c>
      <c r="E17" s="112">
        <f t="shared" ref="E17:E33" si="0">+F17-D17</f>
        <v>286870.96</v>
      </c>
      <c r="F17" s="112">
        <v>481000</v>
      </c>
      <c r="G17" s="112">
        <v>648000</v>
      </c>
    </row>
    <row r="18" s="169" customFormat="1" ht="15" customHeight="1" spans="1:7">
      <c r="A18" s="114" t="s">
        <v>21</v>
      </c>
      <c r="B18" s="214" t="s">
        <v>22</v>
      </c>
      <c r="C18" s="112">
        <v>155625</v>
      </c>
      <c r="D18" s="112">
        <v>51625</v>
      </c>
      <c r="E18" s="112">
        <f t="shared" si="0"/>
        <v>140375</v>
      </c>
      <c r="F18" s="112">
        <v>192000</v>
      </c>
      <c r="G18" s="112">
        <v>192000</v>
      </c>
    </row>
    <row r="19" s="169" customFormat="1" ht="15" customHeight="1" spans="1:7">
      <c r="A19" s="114" t="s">
        <v>23</v>
      </c>
      <c r="B19" s="214" t="s">
        <v>24</v>
      </c>
      <c r="C19" s="112">
        <v>155625</v>
      </c>
      <c r="D19" s="112">
        <v>51625</v>
      </c>
      <c r="E19" s="112">
        <f t="shared" si="0"/>
        <v>140375</v>
      </c>
      <c r="F19" s="112">
        <v>192000</v>
      </c>
      <c r="G19" s="112">
        <v>192000</v>
      </c>
    </row>
    <row r="20" s="169" customFormat="1" ht="15" customHeight="1" spans="1:7">
      <c r="A20" s="114" t="s">
        <v>25</v>
      </c>
      <c r="B20" s="214" t="s">
        <v>26</v>
      </c>
      <c r="C20" s="112">
        <v>114000</v>
      </c>
      <c r="D20" s="112">
        <v>102000</v>
      </c>
      <c r="E20" s="112">
        <f t="shared" si="0"/>
        <v>24000</v>
      </c>
      <c r="F20" s="112">
        <v>126000</v>
      </c>
      <c r="G20" s="112">
        <v>162000</v>
      </c>
    </row>
    <row r="21" s="169" customFormat="1" ht="15" customHeight="1" spans="1:7">
      <c r="A21" s="114" t="s">
        <v>27</v>
      </c>
      <c r="B21" s="214" t="s">
        <v>28</v>
      </c>
      <c r="C21" s="112"/>
      <c r="D21" s="112"/>
      <c r="E21" s="112"/>
      <c r="F21" s="112"/>
      <c r="G21" s="112"/>
    </row>
    <row r="22" s="169" customFormat="1" ht="15" customHeight="1" spans="1:7">
      <c r="A22" s="114" t="s">
        <v>29</v>
      </c>
      <c r="B22" s="214"/>
      <c r="C22" s="112">
        <v>15000</v>
      </c>
      <c r="D22" s="112">
        <v>10000</v>
      </c>
      <c r="E22" s="112">
        <f t="shared" si="0"/>
        <v>5000</v>
      </c>
      <c r="F22" s="112">
        <v>15000</v>
      </c>
      <c r="G22" s="112">
        <v>10000</v>
      </c>
    </row>
    <row r="23" s="169" customFormat="1" ht="15" customHeight="1" spans="1:7">
      <c r="A23" s="114" t="s">
        <v>30</v>
      </c>
      <c r="B23" s="214"/>
      <c r="C23" s="112">
        <v>0</v>
      </c>
      <c r="D23" s="112">
        <v>0</v>
      </c>
      <c r="E23" s="112">
        <f t="shared" si="0"/>
        <v>0</v>
      </c>
      <c r="F23" s="112">
        <v>0</v>
      </c>
      <c r="G23" s="112">
        <v>110713</v>
      </c>
    </row>
    <row r="24" s="169" customFormat="1" ht="15" customHeight="1" spans="1:7">
      <c r="A24" s="114" t="s">
        <v>33</v>
      </c>
      <c r="B24" s="214" t="s">
        <v>34</v>
      </c>
      <c r="C24" s="112">
        <v>597425</v>
      </c>
      <c r="D24" s="112">
        <v>0</v>
      </c>
      <c r="E24" s="112">
        <f t="shared" si="0"/>
        <v>678819</v>
      </c>
      <c r="F24" s="112">
        <v>678819</v>
      </c>
      <c r="G24" s="112">
        <v>980631</v>
      </c>
    </row>
    <row r="25" s="169" customFormat="1" ht="15" customHeight="1" spans="1:7">
      <c r="A25" s="114" t="s">
        <v>35</v>
      </c>
      <c r="B25" s="214" t="s">
        <v>36</v>
      </c>
      <c r="C25" s="112">
        <v>90000</v>
      </c>
      <c r="D25" s="112">
        <v>0</v>
      </c>
      <c r="E25" s="112">
        <f t="shared" si="0"/>
        <v>105000</v>
      </c>
      <c r="F25" s="112">
        <v>105000</v>
      </c>
      <c r="G25" s="112">
        <v>135000</v>
      </c>
    </row>
    <row r="26" s="169" customFormat="1" ht="15" customHeight="1" spans="1:7">
      <c r="A26" s="114" t="s">
        <v>37</v>
      </c>
      <c r="B26" s="214" t="s">
        <v>38</v>
      </c>
      <c r="C26" s="112"/>
      <c r="D26" s="112"/>
      <c r="E26" s="112"/>
      <c r="F26" s="112"/>
      <c r="G26" s="112"/>
    </row>
    <row r="27" s="169" customFormat="1" ht="15" customHeight="1" spans="1:7">
      <c r="A27" s="114" t="s">
        <v>39</v>
      </c>
      <c r="B27" s="214"/>
      <c r="C27" s="112">
        <v>576184</v>
      </c>
      <c r="D27" s="112">
        <v>476508</v>
      </c>
      <c r="E27" s="112">
        <f t="shared" si="0"/>
        <v>164346</v>
      </c>
      <c r="F27" s="112">
        <v>640854</v>
      </c>
      <c r="G27" s="112">
        <v>980631</v>
      </c>
    </row>
    <row r="28" s="169" customFormat="1" ht="15" customHeight="1" spans="1:7">
      <c r="A28" s="114" t="s">
        <v>40</v>
      </c>
      <c r="B28" s="214"/>
      <c r="C28" s="142" t="s">
        <v>41</v>
      </c>
      <c r="D28" s="112">
        <v>0</v>
      </c>
      <c r="E28" s="112">
        <v>0</v>
      </c>
      <c r="F28" s="112">
        <v>0</v>
      </c>
      <c r="G28" s="112">
        <v>135000</v>
      </c>
    </row>
    <row r="29" s="169" customFormat="1" ht="15" customHeight="1" spans="1:7">
      <c r="A29" s="114" t="s">
        <v>42</v>
      </c>
      <c r="B29" s="214" t="s">
        <v>43</v>
      </c>
      <c r="C29" s="112">
        <v>788948.68</v>
      </c>
      <c r="D29" s="112">
        <v>330761.61</v>
      </c>
      <c r="E29" s="112">
        <f t="shared" si="0"/>
        <v>606252.57</v>
      </c>
      <c r="F29" s="112">
        <v>937014.18</v>
      </c>
      <c r="G29" s="112">
        <v>1412109</v>
      </c>
    </row>
    <row r="30" s="169" customFormat="1" ht="15" customHeight="1" spans="1:7">
      <c r="A30" s="114" t="s">
        <v>44</v>
      </c>
      <c r="B30" s="214" t="s">
        <v>45</v>
      </c>
      <c r="C30" s="112">
        <v>21700</v>
      </c>
      <c r="D30" s="112">
        <v>9900</v>
      </c>
      <c r="E30" s="112">
        <f t="shared" si="0"/>
        <v>14200</v>
      </c>
      <c r="F30" s="112">
        <v>24100</v>
      </c>
      <c r="G30" s="112">
        <v>32400</v>
      </c>
    </row>
    <row r="31" s="169" customFormat="1" ht="15" customHeight="1" spans="1:7">
      <c r="A31" s="114" t="s">
        <v>46</v>
      </c>
      <c r="B31" s="214" t="s">
        <v>47</v>
      </c>
      <c r="C31" s="112">
        <v>86127.51</v>
      </c>
      <c r="D31" s="112">
        <v>39629.62</v>
      </c>
      <c r="E31" s="112">
        <f t="shared" si="0"/>
        <v>60029.98</v>
      </c>
      <c r="F31" s="112">
        <v>99659.6</v>
      </c>
      <c r="G31" s="112">
        <v>157620</v>
      </c>
    </row>
    <row r="32" s="169" customFormat="1" ht="15" customHeight="1" spans="1:7">
      <c r="A32" s="114" t="s">
        <v>48</v>
      </c>
      <c r="B32" s="214" t="s">
        <v>49</v>
      </c>
      <c r="C32" s="112">
        <v>21700</v>
      </c>
      <c r="D32" s="112">
        <v>9900</v>
      </c>
      <c r="E32" s="112">
        <f t="shared" si="0"/>
        <v>14200</v>
      </c>
      <c r="F32" s="112">
        <v>24100</v>
      </c>
      <c r="G32" s="112">
        <v>32400</v>
      </c>
    </row>
    <row r="33" s="169" customFormat="1" ht="15" customHeight="1" spans="1:7">
      <c r="A33" s="114" t="s">
        <v>50</v>
      </c>
      <c r="B33" s="214" t="s">
        <v>51</v>
      </c>
      <c r="C33" s="112">
        <v>0</v>
      </c>
      <c r="D33" s="112">
        <v>0</v>
      </c>
      <c r="E33" s="112">
        <f t="shared" si="0"/>
        <v>0</v>
      </c>
      <c r="F33" s="112">
        <v>0</v>
      </c>
      <c r="G33" s="112">
        <v>0</v>
      </c>
    </row>
    <row r="34" s="169" customFormat="1" ht="15" customHeight="1" spans="1:7">
      <c r="A34" s="114" t="s">
        <v>52</v>
      </c>
      <c r="B34" s="214"/>
      <c r="C34" s="112"/>
      <c r="D34" s="112"/>
      <c r="E34" s="112"/>
      <c r="F34" s="112"/>
      <c r="G34" s="112"/>
    </row>
    <row r="35" s="169" customFormat="1" ht="15" customHeight="1" spans="1:7">
      <c r="A35" s="114" t="s">
        <v>53</v>
      </c>
      <c r="B35" s="214"/>
      <c r="C35" s="112"/>
      <c r="D35" s="112"/>
      <c r="E35" s="112"/>
      <c r="F35" s="112"/>
      <c r="G35" s="112"/>
    </row>
    <row r="36" s="169" customFormat="1" ht="15" customHeight="1" spans="1:7">
      <c r="A36" s="114" t="s">
        <v>54</v>
      </c>
      <c r="B36" s="214"/>
      <c r="C36" s="112"/>
      <c r="D36" s="112"/>
      <c r="E36" s="112"/>
      <c r="F36" s="112"/>
      <c r="G36" s="112"/>
    </row>
    <row r="37" s="169" customFormat="1" ht="15" customHeight="1" spans="1:7">
      <c r="A37" s="114" t="s">
        <v>55</v>
      </c>
      <c r="B37" s="214" t="s">
        <v>18</v>
      </c>
      <c r="C37" s="112">
        <v>0</v>
      </c>
      <c r="D37" s="112">
        <v>0</v>
      </c>
      <c r="E37" s="112">
        <f t="shared" ref="E37:E40" si="1">+F37-D37</f>
        <v>0</v>
      </c>
      <c r="F37" s="112">
        <v>0</v>
      </c>
      <c r="G37" s="112">
        <v>251510</v>
      </c>
    </row>
    <row r="38" spans="1:7">
      <c r="A38" s="114" t="s">
        <v>56</v>
      </c>
      <c r="B38" s="214" t="s">
        <v>34</v>
      </c>
      <c r="C38" s="112">
        <v>0</v>
      </c>
      <c r="D38" s="112">
        <v>0</v>
      </c>
      <c r="E38" s="112">
        <f t="shared" si="1"/>
        <v>0</v>
      </c>
      <c r="F38" s="112">
        <v>0</v>
      </c>
      <c r="G38" s="112">
        <v>35930</v>
      </c>
    </row>
    <row r="39" spans="1:7">
      <c r="A39" s="114" t="s">
        <v>57</v>
      </c>
      <c r="B39" s="214" t="s">
        <v>43</v>
      </c>
      <c r="C39" s="112">
        <v>0</v>
      </c>
      <c r="D39" s="112">
        <v>0</v>
      </c>
      <c r="E39" s="112">
        <f t="shared" si="1"/>
        <v>0</v>
      </c>
      <c r="F39" s="112">
        <v>0</v>
      </c>
      <c r="G39" s="112">
        <v>30182</v>
      </c>
    </row>
    <row r="40" spans="1:7">
      <c r="A40" s="114" t="s">
        <v>58</v>
      </c>
      <c r="B40" s="214" t="s">
        <v>47</v>
      </c>
      <c r="C40" s="112">
        <v>0</v>
      </c>
      <c r="D40" s="112">
        <v>0</v>
      </c>
      <c r="E40" s="112">
        <f t="shared" si="1"/>
        <v>0</v>
      </c>
      <c r="F40" s="112">
        <v>0</v>
      </c>
      <c r="G40" s="112">
        <v>3720</v>
      </c>
    </row>
    <row r="41" spans="1:7">
      <c r="A41" s="212"/>
      <c r="B41" s="214"/>
      <c r="C41" s="112"/>
      <c r="D41" s="112"/>
      <c r="E41" s="112"/>
      <c r="F41" s="112"/>
      <c r="G41" s="112"/>
    </row>
    <row r="42" ht="16.5" customHeight="1" spans="1:7">
      <c r="A42" s="179" t="s">
        <v>59</v>
      </c>
      <c r="B42" s="217"/>
      <c r="C42" s="148">
        <f>SUM(C16:C41)</f>
        <v>9548736.14</v>
      </c>
      <c r="D42" s="148">
        <f>SUM(D16:D41)</f>
        <v>4032424.98</v>
      </c>
      <c r="E42" s="148">
        <f>SUM(E16:E41)</f>
        <v>7291553.3</v>
      </c>
      <c r="F42" s="148">
        <f>SUM(F16:F41)</f>
        <v>11323978.28</v>
      </c>
      <c r="G42" s="148">
        <f>SUM(G16:G41)</f>
        <v>17269418</v>
      </c>
    </row>
    <row r="43" ht="16.5" customHeight="1" spans="1:7">
      <c r="A43" s="182"/>
      <c r="B43" s="218"/>
      <c r="C43" s="151"/>
      <c r="D43" s="151"/>
      <c r="E43" s="151"/>
      <c r="F43" s="151"/>
      <c r="G43" s="151"/>
    </row>
    <row r="44" spans="1:1">
      <c r="A44" s="236"/>
    </row>
    <row r="45" spans="1:1">
      <c r="A45" s="236"/>
    </row>
    <row r="46" spans="1:1">
      <c r="A46" s="236"/>
    </row>
    <row r="47" spans="1:1">
      <c r="A47" s="236"/>
    </row>
    <row r="48" spans="1:12">
      <c r="A48" s="236"/>
      <c r="L48" s="243"/>
    </row>
    <row r="49" spans="1:1">
      <c r="A49" s="236"/>
    </row>
    <row r="50" spans="1:1">
      <c r="A50" s="236"/>
    </row>
    <row r="51" ht="21" customHeight="1" spans="1:1">
      <c r="A51" s="236"/>
    </row>
    <row r="52" ht="13.5" customHeight="1" spans="1:7">
      <c r="A52" s="137"/>
      <c r="B52" s="137"/>
      <c r="C52" s="137"/>
      <c r="D52" s="137"/>
      <c r="E52" s="137"/>
      <c r="F52" s="137"/>
      <c r="G52" s="137"/>
    </row>
    <row r="53" ht="13.5" customHeight="1" spans="1:7">
      <c r="A53" s="137"/>
      <c r="B53" s="137"/>
      <c r="C53" s="137"/>
      <c r="D53" s="137"/>
      <c r="E53" s="137"/>
      <c r="F53" s="137"/>
      <c r="G53" s="137"/>
    </row>
    <row r="54" spans="1:1">
      <c r="A54" s="93" t="s">
        <v>0</v>
      </c>
    </row>
    <row r="55" spans="1:1">
      <c r="A55" s="93" t="s">
        <v>575</v>
      </c>
    </row>
    <row r="56" ht="15" customHeight="1" spans="1:2">
      <c r="A56" s="95"/>
      <c r="B56" s="201"/>
    </row>
    <row r="57" ht="15" customHeight="1" spans="2:2">
      <c r="B57" s="201"/>
    </row>
    <row r="58" ht="15" customHeight="1" spans="1:7">
      <c r="A58" s="97" t="s">
        <v>2</v>
      </c>
      <c r="B58" s="97"/>
      <c r="C58" s="97"/>
      <c r="D58" s="97"/>
      <c r="E58" s="97"/>
      <c r="F58" s="97"/>
      <c r="G58" s="97"/>
    </row>
    <row r="59" ht="15" customHeight="1" spans="1:7">
      <c r="A59" s="98" t="s">
        <v>3</v>
      </c>
      <c r="B59" s="98"/>
      <c r="C59" s="98"/>
      <c r="D59" s="98"/>
      <c r="E59" s="98"/>
      <c r="F59" s="98"/>
      <c r="G59" s="98"/>
    </row>
    <row r="60" spans="2:2">
      <c r="B60" s="201"/>
    </row>
    <row r="61" ht="14" spans="1:2">
      <c r="A61" s="202" t="s">
        <v>641</v>
      </c>
      <c r="B61" s="201"/>
    </row>
    <row r="62" ht="15" customHeight="1" spans="2:2">
      <c r="B62" s="201"/>
    </row>
    <row r="63" ht="15" customHeight="1" spans="1:7">
      <c r="A63" s="101" t="s">
        <v>5</v>
      </c>
      <c r="B63" s="179" t="s">
        <v>6</v>
      </c>
      <c r="C63" s="102" t="s">
        <v>7</v>
      </c>
      <c r="D63" s="139" t="s">
        <v>8</v>
      </c>
      <c r="E63" s="223"/>
      <c r="F63" s="140"/>
      <c r="G63" s="102" t="s">
        <v>9</v>
      </c>
    </row>
    <row r="64" ht="15" customHeight="1" spans="1:8">
      <c r="A64" s="105"/>
      <c r="B64" s="203"/>
      <c r="C64" s="106"/>
      <c r="D64" s="204" t="s">
        <v>10</v>
      </c>
      <c r="E64" s="204" t="s">
        <v>11</v>
      </c>
      <c r="F64" s="204" t="s">
        <v>12</v>
      </c>
      <c r="G64" s="106"/>
      <c r="H64" s="224"/>
    </row>
    <row r="65" ht="15" customHeight="1" spans="1:7">
      <c r="A65" s="105"/>
      <c r="B65" s="182"/>
      <c r="C65" s="105">
        <v>2020</v>
      </c>
      <c r="D65" s="205" t="s">
        <v>13</v>
      </c>
      <c r="E65" s="205" t="s">
        <v>14</v>
      </c>
      <c r="F65" s="205"/>
      <c r="G65" s="106">
        <v>2022</v>
      </c>
    </row>
    <row r="66" ht="9" customHeight="1" spans="1:7">
      <c r="A66" s="206"/>
      <c r="B66" s="207"/>
      <c r="C66" s="206"/>
      <c r="D66" s="206"/>
      <c r="E66" s="206"/>
      <c r="F66" s="206"/>
      <c r="G66" s="237"/>
    </row>
    <row r="67" ht="15" customHeight="1" spans="1:7">
      <c r="A67" s="113" t="s">
        <v>62</v>
      </c>
      <c r="B67" s="210" t="s">
        <v>63</v>
      </c>
      <c r="C67" s="212"/>
      <c r="D67" s="212"/>
      <c r="E67" s="212"/>
      <c r="F67" s="212"/>
      <c r="G67" s="212"/>
    </row>
    <row r="68" s="169" customFormat="1" ht="6.75" customHeight="1" spans="1:7">
      <c r="A68" s="212"/>
      <c r="B68" s="210"/>
      <c r="C68" s="114"/>
      <c r="D68" s="114"/>
      <c r="E68" s="114"/>
      <c r="F68" s="114"/>
      <c r="G68" s="114"/>
    </row>
    <row r="69" ht="15" customHeight="1" spans="1:7">
      <c r="A69" s="114" t="s">
        <v>252</v>
      </c>
      <c r="B69" s="214" t="s">
        <v>65</v>
      </c>
      <c r="C69" s="112">
        <v>0</v>
      </c>
      <c r="D69" s="112">
        <v>0</v>
      </c>
      <c r="E69" s="112">
        <f>+F69-D69</f>
        <v>88000</v>
      </c>
      <c r="F69" s="112">
        <v>88000</v>
      </c>
      <c r="G69" s="112">
        <v>88000</v>
      </c>
    </row>
    <row r="70" ht="15" customHeight="1" spans="1:7">
      <c r="A70" s="114" t="s">
        <v>253</v>
      </c>
      <c r="B70" s="214" t="s">
        <v>78</v>
      </c>
      <c r="C70" s="112">
        <v>43624.6</v>
      </c>
      <c r="D70" s="112">
        <v>0</v>
      </c>
      <c r="E70" s="112">
        <f>+F70-D70</f>
        <v>78000</v>
      </c>
      <c r="F70" s="112">
        <v>78000</v>
      </c>
      <c r="G70" s="112">
        <v>78000</v>
      </c>
    </row>
    <row r="71" ht="15" customHeight="1" spans="1:7">
      <c r="A71" s="114" t="s">
        <v>642</v>
      </c>
      <c r="B71" s="214" t="s">
        <v>426</v>
      </c>
      <c r="C71" s="112">
        <v>0</v>
      </c>
      <c r="D71" s="112">
        <v>49655</v>
      </c>
      <c r="E71" s="112">
        <f t="shared" ref="E71:E73" si="2">+F71-D71</f>
        <v>44345</v>
      </c>
      <c r="F71" s="112">
        <v>94000</v>
      </c>
      <c r="G71" s="112">
        <v>94000</v>
      </c>
    </row>
    <row r="72" ht="15" customHeight="1" spans="1:7">
      <c r="A72" s="114" t="s">
        <v>256</v>
      </c>
      <c r="B72" s="214" t="s">
        <v>99</v>
      </c>
      <c r="C72" s="112">
        <v>4975</v>
      </c>
      <c r="D72" s="112">
        <v>13006.45</v>
      </c>
      <c r="E72" s="112">
        <f t="shared" si="2"/>
        <v>17993.55</v>
      </c>
      <c r="F72" s="112">
        <v>31000</v>
      </c>
      <c r="G72" s="112">
        <v>31000</v>
      </c>
    </row>
    <row r="73" ht="15" customHeight="1" spans="1:7">
      <c r="A73" s="114" t="s">
        <v>643</v>
      </c>
      <c r="B73" s="214" t="s">
        <v>99</v>
      </c>
      <c r="C73" s="112">
        <v>2262041.95</v>
      </c>
      <c r="D73" s="112">
        <v>818162.51</v>
      </c>
      <c r="E73" s="112">
        <f t="shared" si="2"/>
        <v>1451800.49</v>
      </c>
      <c r="F73" s="112">
        <v>2269963</v>
      </c>
      <c r="G73" s="112">
        <v>2079000</v>
      </c>
    </row>
    <row r="74" customHeight="1" spans="1:7">
      <c r="A74" s="212"/>
      <c r="B74" s="210"/>
      <c r="C74" s="212"/>
      <c r="D74" s="212"/>
      <c r="E74" s="212"/>
      <c r="F74" s="212"/>
      <c r="G74" s="212"/>
    </row>
    <row r="75" customHeight="1" spans="1:7">
      <c r="A75" s="212"/>
      <c r="B75" s="210"/>
      <c r="C75" s="212"/>
      <c r="D75" s="212"/>
      <c r="E75" s="212"/>
      <c r="F75" s="212"/>
      <c r="G75" s="212"/>
    </row>
    <row r="76" ht="16.5" customHeight="1" spans="1:7">
      <c r="A76" s="179" t="s">
        <v>262</v>
      </c>
      <c r="B76" s="217"/>
      <c r="C76" s="148">
        <f>SUM(C69:C75)</f>
        <v>2310641.55</v>
      </c>
      <c r="D76" s="148">
        <f t="shared" ref="D76:G76" si="3">SUM(D69:D75)</f>
        <v>880823.96</v>
      </c>
      <c r="E76" s="148">
        <f t="shared" si="3"/>
        <v>1680139.04</v>
      </c>
      <c r="F76" s="148">
        <f t="shared" si="3"/>
        <v>2560963</v>
      </c>
      <c r="G76" s="148">
        <f t="shared" si="3"/>
        <v>2370000</v>
      </c>
    </row>
    <row r="77" ht="16.5" customHeight="1" spans="1:7">
      <c r="A77" s="182" t="s">
        <v>183</v>
      </c>
      <c r="B77" s="218"/>
      <c r="C77" s="151"/>
      <c r="D77" s="151"/>
      <c r="E77" s="151"/>
      <c r="F77" s="151"/>
      <c r="G77" s="151"/>
    </row>
    <row r="78" ht="16.5" customHeight="1" spans="1:7">
      <c r="A78" s="179" t="s">
        <v>238</v>
      </c>
      <c r="B78" s="217"/>
      <c r="C78" s="148">
        <f>C42+C76</f>
        <v>11859377.69</v>
      </c>
      <c r="D78" s="148">
        <f>D42+D76</f>
        <v>4913248.94</v>
      </c>
      <c r="E78" s="148">
        <f>E42+E76</f>
        <v>8971692.34</v>
      </c>
      <c r="F78" s="148">
        <f>F42+F76</f>
        <v>13884941.28</v>
      </c>
      <c r="G78" s="148">
        <f>G42+G76</f>
        <v>19639418</v>
      </c>
    </row>
    <row r="79" ht="16.5" customHeight="1" spans="1:7">
      <c r="A79" s="182"/>
      <c r="B79" s="218"/>
      <c r="C79" s="151"/>
      <c r="D79" s="151"/>
      <c r="E79" s="151"/>
      <c r="F79" s="151"/>
      <c r="G79" s="151"/>
    </row>
    <row r="82" spans="1:5">
      <c r="A82" s="93" t="s">
        <v>239</v>
      </c>
      <c r="B82" s="93" t="s">
        <v>240</v>
      </c>
      <c r="E82" s="93" t="s">
        <v>241</v>
      </c>
    </row>
    <row r="83" ht="15" customHeight="1"/>
    <row r="84" ht="15" customHeight="1"/>
    <row r="85" ht="15" customHeight="1"/>
    <row r="86" spans="1:7">
      <c r="A86" s="199" t="s">
        <v>644</v>
      </c>
      <c r="B86" s="199" t="s">
        <v>243</v>
      </c>
      <c r="C86" s="199"/>
      <c r="D86" s="199"/>
      <c r="E86" s="199" t="s">
        <v>244</v>
      </c>
      <c r="F86" s="199"/>
      <c r="G86" s="199"/>
    </row>
    <row r="87" ht="15" customHeight="1" spans="1:7">
      <c r="A87" s="200" t="s">
        <v>645</v>
      </c>
      <c r="B87" s="200" t="s">
        <v>265</v>
      </c>
      <c r="C87" s="200"/>
      <c r="D87" s="200"/>
      <c r="E87" s="200" t="s">
        <v>247</v>
      </c>
      <c r="F87" s="200"/>
      <c r="G87" s="200"/>
    </row>
    <row r="88" spans="1:4">
      <c r="A88" s="200" t="s">
        <v>646</v>
      </c>
      <c r="B88" s="200"/>
      <c r="C88" s="200"/>
      <c r="D88" s="200"/>
    </row>
    <row r="106" ht="21" customHeight="1" spans="1:1">
      <c r="A106" s="236"/>
    </row>
    <row r="107" ht="13.5" customHeight="1" spans="1:7">
      <c r="A107" s="137"/>
      <c r="B107" s="137"/>
      <c r="C107" s="137"/>
      <c r="D107" s="137"/>
      <c r="E107" s="137"/>
      <c r="F107" s="137"/>
      <c r="G107" s="137"/>
    </row>
    <row r="108" ht="13.5" customHeight="1" spans="1:7">
      <c r="A108" s="137"/>
      <c r="B108" s="137"/>
      <c r="C108" s="137"/>
      <c r="D108" s="137"/>
      <c r="E108" s="137"/>
      <c r="F108" s="137"/>
      <c r="G108" s="137"/>
    </row>
  </sheetData>
  <sheetProtection password="D60D" sheet="1" objects="1"/>
  <mergeCells count="41">
    <mergeCell ref="A5:G5"/>
    <mergeCell ref="A6:G6"/>
    <mergeCell ref="D10:F10"/>
    <mergeCell ref="A58:G58"/>
    <mergeCell ref="A59:G59"/>
    <mergeCell ref="D63:F63"/>
    <mergeCell ref="B86:D86"/>
    <mergeCell ref="E86:G86"/>
    <mergeCell ref="B87:D87"/>
    <mergeCell ref="E87:G87"/>
    <mergeCell ref="B88:D88"/>
    <mergeCell ref="A10:A12"/>
    <mergeCell ref="A42:A43"/>
    <mergeCell ref="A63:A65"/>
    <mergeCell ref="A76:A77"/>
    <mergeCell ref="A78:A79"/>
    <mergeCell ref="B10:B12"/>
    <mergeCell ref="B63:B65"/>
    <mergeCell ref="C10:C11"/>
    <mergeCell ref="C42:C43"/>
    <mergeCell ref="C63:C64"/>
    <mergeCell ref="C76:C77"/>
    <mergeCell ref="C78:C79"/>
    <mergeCell ref="D42:D43"/>
    <mergeCell ref="D76:D77"/>
    <mergeCell ref="D78:D79"/>
    <mergeCell ref="E42:E43"/>
    <mergeCell ref="E76:E77"/>
    <mergeCell ref="E78:E79"/>
    <mergeCell ref="F11:F12"/>
    <mergeCell ref="F42:F43"/>
    <mergeCell ref="F64:F65"/>
    <mergeCell ref="F76:F77"/>
    <mergeCell ref="F78:F79"/>
    <mergeCell ref="G10:G11"/>
    <mergeCell ref="G42:G43"/>
    <mergeCell ref="G63:G64"/>
    <mergeCell ref="G76:G77"/>
    <mergeCell ref="G78:G79"/>
    <mergeCell ref="A107:G108"/>
    <mergeCell ref="A52:G53"/>
  </mergeCells>
  <pageMargins left="0.432638888888889" right="0.156944444444444" top="0.590277777777778" bottom="0.196527777777778" header="0.472222222222222" footer="0.156944444444444"/>
  <pageSetup paperSize="256" orientation="portrait"/>
  <headerFooter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H107"/>
  <sheetViews>
    <sheetView workbookViewId="0">
      <selection activeCell="E8" sqref="E8"/>
    </sheetView>
  </sheetViews>
  <sheetFormatPr defaultColWidth="9" defaultRowHeight="12" outlineLevelCol="7"/>
  <cols>
    <col min="1" max="1" width="33.859375" style="93" customWidth="1"/>
    <col min="2" max="2" width="7.2890625" style="93" customWidth="1"/>
    <col min="3" max="6" width="11.4296875" style="93" customWidth="1"/>
    <col min="7" max="7" width="12.2890625" style="93" customWidth="1"/>
    <col min="8" max="16384" width="9.140625" style="93"/>
  </cols>
  <sheetData>
    <row r="1" spans="1:1">
      <c r="A1" s="93" t="s">
        <v>0</v>
      </c>
    </row>
    <row r="2" spans="1:1">
      <c r="A2" s="93" t="s">
        <v>387</v>
      </c>
    </row>
    <row r="3" ht="15" customHeight="1" spans="1:2">
      <c r="A3" s="95"/>
      <c r="B3" s="201"/>
    </row>
    <row r="4" ht="15" customHeight="1" spans="2:2">
      <c r="B4" s="201"/>
    </row>
    <row r="5" ht="15" customHeight="1" spans="1:7">
      <c r="A5" s="97" t="s">
        <v>2</v>
      </c>
      <c r="B5" s="97"/>
      <c r="C5" s="97"/>
      <c r="D5" s="97"/>
      <c r="E5" s="97"/>
      <c r="F5" s="97"/>
      <c r="G5" s="97"/>
    </row>
    <row r="6" ht="15" customHeight="1" spans="1:7">
      <c r="A6" s="98" t="s">
        <v>3</v>
      </c>
      <c r="B6" s="98"/>
      <c r="C6" s="98"/>
      <c r="D6" s="98"/>
      <c r="E6" s="98"/>
      <c r="F6" s="98"/>
      <c r="G6" s="98"/>
    </row>
    <row r="7" spans="2:2">
      <c r="B7" s="201"/>
    </row>
    <row r="8" ht="14" spans="1:2">
      <c r="A8" s="202" t="s">
        <v>647</v>
      </c>
      <c r="B8" s="201"/>
    </row>
    <row r="9" ht="15" customHeight="1" spans="2:2">
      <c r="B9" s="201"/>
    </row>
    <row r="10" ht="15" customHeight="1" spans="1:7">
      <c r="A10" s="101" t="s">
        <v>5</v>
      </c>
      <c r="B10" s="179" t="s">
        <v>6</v>
      </c>
      <c r="C10" s="102" t="s">
        <v>7</v>
      </c>
      <c r="D10" s="139" t="s">
        <v>8</v>
      </c>
      <c r="E10" s="223"/>
      <c r="F10" s="140"/>
      <c r="G10" s="102" t="s">
        <v>9</v>
      </c>
    </row>
    <row r="11" ht="15" customHeight="1" spans="1:8">
      <c r="A11" s="105"/>
      <c r="B11" s="203"/>
      <c r="C11" s="106"/>
      <c r="D11" s="204" t="s">
        <v>10</v>
      </c>
      <c r="E11" s="204" t="s">
        <v>11</v>
      </c>
      <c r="F11" s="204" t="s">
        <v>12</v>
      </c>
      <c r="G11" s="106"/>
      <c r="H11" s="224"/>
    </row>
    <row r="12" ht="15" customHeight="1" spans="1:7">
      <c r="A12" s="105"/>
      <c r="B12" s="182"/>
      <c r="C12" s="105">
        <v>2020</v>
      </c>
      <c r="D12" s="205" t="s">
        <v>13</v>
      </c>
      <c r="E12" s="205" t="s">
        <v>14</v>
      </c>
      <c r="F12" s="205"/>
      <c r="G12" s="106">
        <v>2022</v>
      </c>
    </row>
    <row r="13" ht="9" customHeight="1" spans="1:7">
      <c r="A13" s="206"/>
      <c r="B13" s="207"/>
      <c r="C13" s="206"/>
      <c r="D13" s="206"/>
      <c r="E13" s="206"/>
      <c r="F13" s="206"/>
      <c r="G13" s="237"/>
    </row>
    <row r="14" ht="15" customHeight="1" spans="1:7">
      <c r="A14" s="113" t="s">
        <v>15</v>
      </c>
      <c r="B14" s="210" t="s">
        <v>16</v>
      </c>
      <c r="C14" s="212"/>
      <c r="D14" s="212"/>
      <c r="E14" s="212"/>
      <c r="F14" s="212"/>
      <c r="G14" s="212"/>
    </row>
    <row r="15" s="169" customFormat="1" ht="6.75" customHeight="1" spans="1:7">
      <c r="A15" s="212"/>
      <c r="B15" s="210"/>
      <c r="C15" s="114"/>
      <c r="D15" s="114"/>
      <c r="E15" s="114"/>
      <c r="F15" s="114"/>
      <c r="G15" s="114"/>
    </row>
    <row r="16" s="169" customFormat="1" ht="15" customHeight="1" spans="1:7">
      <c r="A16" s="114" t="s">
        <v>17</v>
      </c>
      <c r="B16" s="214" t="s">
        <v>18</v>
      </c>
      <c r="C16" s="112">
        <v>5549061.47</v>
      </c>
      <c r="D16" s="112">
        <v>2701583.68</v>
      </c>
      <c r="E16" s="112">
        <f>+F16-D16</f>
        <v>3186150.82</v>
      </c>
      <c r="F16" s="112">
        <v>5887734.5</v>
      </c>
      <c r="G16" s="112">
        <v>6239880</v>
      </c>
    </row>
    <row r="17" s="169" customFormat="1" ht="15" customHeight="1" spans="1:7">
      <c r="A17" s="114" t="s">
        <v>19</v>
      </c>
      <c r="B17" s="214" t="s">
        <v>20</v>
      </c>
      <c r="C17" s="112">
        <v>350000</v>
      </c>
      <c r="D17" s="112">
        <v>163548.39</v>
      </c>
      <c r="E17" s="112">
        <f t="shared" ref="E17:E34" si="0">+F17-D17</f>
        <v>195451.61</v>
      </c>
      <c r="F17" s="112">
        <v>359000</v>
      </c>
      <c r="G17" s="112">
        <v>384000</v>
      </c>
    </row>
    <row r="18" s="169" customFormat="1" ht="15" customHeight="1" spans="1:7">
      <c r="A18" s="114" t="s">
        <v>21</v>
      </c>
      <c r="B18" s="214" t="s">
        <v>22</v>
      </c>
      <c r="C18" s="112">
        <v>177000</v>
      </c>
      <c r="D18" s="112">
        <v>71500</v>
      </c>
      <c r="E18" s="112">
        <f t="shared" si="0"/>
        <v>120500</v>
      </c>
      <c r="F18" s="112">
        <v>192000</v>
      </c>
      <c r="G18" s="112">
        <v>192000</v>
      </c>
    </row>
    <row r="19" s="169" customFormat="1" ht="15" customHeight="1" spans="1:7">
      <c r="A19" s="114" t="s">
        <v>23</v>
      </c>
      <c r="B19" s="214" t="s">
        <v>24</v>
      </c>
      <c r="C19" s="112">
        <v>177000</v>
      </c>
      <c r="D19" s="112">
        <v>71500</v>
      </c>
      <c r="E19" s="112">
        <f t="shared" si="0"/>
        <v>120500</v>
      </c>
      <c r="F19" s="112">
        <v>192000</v>
      </c>
      <c r="G19" s="112">
        <v>192000</v>
      </c>
    </row>
    <row r="20" s="169" customFormat="1" ht="15" customHeight="1" spans="1:7">
      <c r="A20" s="114" t="s">
        <v>25</v>
      </c>
      <c r="B20" s="214" t="s">
        <v>26</v>
      </c>
      <c r="C20" s="112">
        <v>90000</v>
      </c>
      <c r="D20" s="112">
        <v>78000</v>
      </c>
      <c r="E20" s="112">
        <f t="shared" si="0"/>
        <v>18000</v>
      </c>
      <c r="F20" s="112">
        <v>96000</v>
      </c>
      <c r="G20" s="112">
        <v>96000</v>
      </c>
    </row>
    <row r="21" s="169" customFormat="1" ht="15" customHeight="1" spans="1:7">
      <c r="A21" s="114" t="s">
        <v>27</v>
      </c>
      <c r="B21" s="214" t="s">
        <v>28</v>
      </c>
      <c r="C21" s="112"/>
      <c r="D21" s="112"/>
      <c r="E21" s="112"/>
      <c r="F21" s="112"/>
      <c r="G21" s="112"/>
    </row>
    <row r="22" s="169" customFormat="1" ht="15" customHeight="1" spans="1:7">
      <c r="A22" s="114" t="s">
        <v>29</v>
      </c>
      <c r="B22" s="214"/>
      <c r="C22" s="112">
        <v>10000</v>
      </c>
      <c r="D22" s="112">
        <v>0</v>
      </c>
      <c r="E22" s="112">
        <f t="shared" si="0"/>
        <v>5000</v>
      </c>
      <c r="F22" s="112">
        <v>5000</v>
      </c>
      <c r="G22" s="112">
        <v>5000</v>
      </c>
    </row>
    <row r="23" s="169" customFormat="1" ht="15" customHeight="1" spans="1:7">
      <c r="A23" s="114" t="s">
        <v>30</v>
      </c>
      <c r="B23" s="214"/>
      <c r="C23" s="112">
        <v>0</v>
      </c>
      <c r="D23" s="112">
        <v>0</v>
      </c>
      <c r="E23" s="112">
        <f t="shared" si="0"/>
        <v>0</v>
      </c>
      <c r="F23" s="112">
        <v>0</v>
      </c>
      <c r="G23" s="112">
        <v>24152</v>
      </c>
    </row>
    <row r="24" s="169" customFormat="1" ht="15" customHeight="1" spans="1:7">
      <c r="A24" s="114" t="s">
        <v>31</v>
      </c>
      <c r="B24" s="214" t="s">
        <v>32</v>
      </c>
      <c r="C24" s="112">
        <v>0</v>
      </c>
      <c r="D24" s="112">
        <v>0</v>
      </c>
      <c r="E24" s="112">
        <f t="shared" si="0"/>
        <v>50000</v>
      </c>
      <c r="F24" s="112">
        <v>50000</v>
      </c>
      <c r="G24" s="112">
        <v>50000</v>
      </c>
    </row>
    <row r="25" s="169" customFormat="1" ht="15" customHeight="1" spans="1:7">
      <c r="A25" s="114" t="s">
        <v>33</v>
      </c>
      <c r="B25" s="214" t="s">
        <v>34</v>
      </c>
      <c r="C25" s="112">
        <v>480312.8</v>
      </c>
      <c r="D25" s="112">
        <v>0</v>
      </c>
      <c r="E25" s="112">
        <f t="shared" si="0"/>
        <v>522842</v>
      </c>
      <c r="F25" s="112">
        <v>522842</v>
      </c>
      <c r="G25" s="112">
        <v>519990</v>
      </c>
    </row>
    <row r="26" s="169" customFormat="1" ht="15" customHeight="1" spans="1:7">
      <c r="A26" s="114" t="s">
        <v>35</v>
      </c>
      <c r="B26" s="214" t="s">
        <v>36</v>
      </c>
      <c r="C26" s="112">
        <v>74000</v>
      </c>
      <c r="D26" s="112">
        <v>0</v>
      </c>
      <c r="E26" s="112">
        <f t="shared" si="0"/>
        <v>80000</v>
      </c>
      <c r="F26" s="112">
        <v>80000</v>
      </c>
      <c r="G26" s="112">
        <v>80000</v>
      </c>
    </row>
    <row r="27" s="169" customFormat="1" ht="15" customHeight="1" spans="1:7">
      <c r="A27" s="114" t="s">
        <v>37</v>
      </c>
      <c r="B27" s="214" t="s">
        <v>38</v>
      </c>
      <c r="C27" s="112"/>
      <c r="D27" s="112"/>
      <c r="E27" s="112"/>
      <c r="F27" s="112"/>
      <c r="G27" s="112"/>
    </row>
    <row r="28" s="169" customFormat="1" ht="15" customHeight="1" spans="1:7">
      <c r="A28" s="114" t="s">
        <v>39</v>
      </c>
      <c r="B28" s="214"/>
      <c r="C28" s="112">
        <v>465257</v>
      </c>
      <c r="D28" s="112">
        <v>440494</v>
      </c>
      <c r="E28" s="112">
        <f t="shared" si="0"/>
        <v>15524</v>
      </c>
      <c r="F28" s="112">
        <v>456018</v>
      </c>
      <c r="G28" s="112">
        <v>519990</v>
      </c>
    </row>
    <row r="29" s="169" customFormat="1" ht="15" customHeight="1" spans="1:7">
      <c r="A29" s="114" t="s">
        <v>40</v>
      </c>
      <c r="B29" s="214"/>
      <c r="C29" s="142" t="s">
        <v>41</v>
      </c>
      <c r="D29" s="112">
        <v>0</v>
      </c>
      <c r="E29" s="112">
        <v>0</v>
      </c>
      <c r="F29" s="112">
        <v>0</v>
      </c>
      <c r="G29" s="112">
        <v>80000</v>
      </c>
    </row>
    <row r="30" s="169" customFormat="1" ht="15" customHeight="1" spans="1:7">
      <c r="A30" s="114" t="s">
        <v>42</v>
      </c>
      <c r="B30" s="214" t="s">
        <v>43</v>
      </c>
      <c r="C30" s="112">
        <v>665887.38</v>
      </c>
      <c r="D30" s="112">
        <v>324190.04</v>
      </c>
      <c r="E30" s="112">
        <f t="shared" si="0"/>
        <v>382338.38</v>
      </c>
      <c r="F30" s="112">
        <v>706528.42</v>
      </c>
      <c r="G30" s="112">
        <v>748786</v>
      </c>
    </row>
    <row r="31" s="169" customFormat="1" ht="15" customHeight="1" spans="1:7">
      <c r="A31" s="114" t="s">
        <v>44</v>
      </c>
      <c r="B31" s="214" t="s">
        <v>45</v>
      </c>
      <c r="C31" s="112">
        <v>17500</v>
      </c>
      <c r="D31" s="112">
        <v>8200</v>
      </c>
      <c r="E31" s="112">
        <f t="shared" si="0"/>
        <v>9800</v>
      </c>
      <c r="F31" s="112">
        <v>18000</v>
      </c>
      <c r="G31" s="112">
        <v>19200</v>
      </c>
    </row>
    <row r="32" s="169" customFormat="1" ht="15" customHeight="1" spans="1:7">
      <c r="A32" s="114" t="s">
        <v>46</v>
      </c>
      <c r="B32" s="214" t="s">
        <v>47</v>
      </c>
      <c r="C32" s="112">
        <v>69824</v>
      </c>
      <c r="D32" s="112">
        <v>33571.58</v>
      </c>
      <c r="E32" s="112">
        <f t="shared" si="0"/>
        <v>40174.57</v>
      </c>
      <c r="F32" s="112">
        <v>73746.15</v>
      </c>
      <c r="G32" s="112">
        <v>81360</v>
      </c>
    </row>
    <row r="33" s="169" customFormat="1" ht="15" customHeight="1" spans="1:7">
      <c r="A33" s="114" t="s">
        <v>48</v>
      </c>
      <c r="B33" s="214" t="s">
        <v>49</v>
      </c>
      <c r="C33" s="112">
        <v>17500</v>
      </c>
      <c r="D33" s="112">
        <v>8200</v>
      </c>
      <c r="E33" s="112">
        <f t="shared" si="0"/>
        <v>9800</v>
      </c>
      <c r="F33" s="112">
        <v>18000</v>
      </c>
      <c r="G33" s="112">
        <v>19200</v>
      </c>
    </row>
    <row r="34" s="169" customFormat="1" ht="15" customHeight="1" spans="1:7">
      <c r="A34" s="114" t="s">
        <v>50</v>
      </c>
      <c r="B34" s="214" t="s">
        <v>51</v>
      </c>
      <c r="C34" s="112">
        <v>177683.49</v>
      </c>
      <c r="D34" s="112">
        <v>0</v>
      </c>
      <c r="E34" s="112">
        <f t="shared" si="0"/>
        <v>0</v>
      </c>
      <c r="F34" s="112">
        <v>0</v>
      </c>
      <c r="G34" s="112">
        <v>0</v>
      </c>
    </row>
    <row r="35" s="169" customFormat="1" ht="15" customHeight="1" spans="1:7">
      <c r="A35" s="114" t="s">
        <v>52</v>
      </c>
      <c r="B35" s="214"/>
      <c r="C35" s="112"/>
      <c r="D35" s="112"/>
      <c r="E35" s="112"/>
      <c r="F35" s="112"/>
      <c r="G35" s="112"/>
    </row>
    <row r="36" s="169" customFormat="1" ht="15" customHeight="1" spans="1:7">
      <c r="A36" s="114" t="s">
        <v>250</v>
      </c>
      <c r="B36" s="214"/>
      <c r="C36" s="112"/>
      <c r="D36" s="112"/>
      <c r="E36" s="112"/>
      <c r="F36" s="112"/>
      <c r="G36" s="112"/>
    </row>
    <row r="37" s="169" customFormat="1" ht="15" customHeight="1" spans="1:7">
      <c r="A37" s="114" t="s">
        <v>54</v>
      </c>
      <c r="B37" s="214"/>
      <c r="C37" s="112"/>
      <c r="D37" s="112"/>
      <c r="E37" s="112"/>
      <c r="F37" s="112"/>
      <c r="G37" s="112"/>
    </row>
    <row r="38" s="169" customFormat="1" ht="15" customHeight="1" spans="1:7">
      <c r="A38" s="114" t="s">
        <v>55</v>
      </c>
      <c r="B38" s="214" t="s">
        <v>18</v>
      </c>
      <c r="C38" s="112">
        <v>0</v>
      </c>
      <c r="D38" s="112">
        <v>0</v>
      </c>
      <c r="E38" s="112">
        <f t="shared" ref="E38:E41" si="1">+F38-D38</f>
        <v>0</v>
      </c>
      <c r="F38" s="112">
        <v>0</v>
      </c>
      <c r="G38" s="112">
        <v>146678</v>
      </c>
    </row>
    <row r="39" spans="1:7">
      <c r="A39" s="114" t="s">
        <v>56</v>
      </c>
      <c r="B39" s="214" t="s">
        <v>34</v>
      </c>
      <c r="C39" s="112">
        <v>0</v>
      </c>
      <c r="D39" s="112">
        <v>0</v>
      </c>
      <c r="E39" s="112">
        <f t="shared" si="1"/>
        <v>0</v>
      </c>
      <c r="F39" s="112">
        <v>0</v>
      </c>
      <c r="G39" s="112">
        <v>20954</v>
      </c>
    </row>
    <row r="40" spans="1:7">
      <c r="A40" s="114" t="s">
        <v>57</v>
      </c>
      <c r="B40" s="214" t="s">
        <v>43</v>
      </c>
      <c r="C40" s="112">
        <v>0</v>
      </c>
      <c r="D40" s="112">
        <v>0</v>
      </c>
      <c r="E40" s="112">
        <f t="shared" si="1"/>
        <v>0</v>
      </c>
      <c r="F40" s="112">
        <v>0</v>
      </c>
      <c r="G40" s="112">
        <v>17602</v>
      </c>
    </row>
    <row r="41" spans="1:7">
      <c r="A41" s="114" t="s">
        <v>58</v>
      </c>
      <c r="B41" s="214" t="s">
        <v>47</v>
      </c>
      <c r="C41" s="112">
        <v>0</v>
      </c>
      <c r="D41" s="112">
        <v>0</v>
      </c>
      <c r="E41" s="112">
        <f t="shared" si="1"/>
        <v>0</v>
      </c>
      <c r="F41" s="112">
        <v>0</v>
      </c>
      <c r="G41" s="112">
        <v>3960</v>
      </c>
    </row>
    <row r="42" spans="1:7">
      <c r="A42" s="212"/>
      <c r="B42" s="214"/>
      <c r="C42" s="112"/>
      <c r="D42" s="112"/>
      <c r="E42" s="112"/>
      <c r="F42" s="112"/>
      <c r="G42" s="112"/>
    </row>
    <row r="43" ht="16.5" customHeight="1" spans="1:7">
      <c r="A43" s="179" t="s">
        <v>59</v>
      </c>
      <c r="B43" s="217"/>
      <c r="C43" s="148">
        <f>SUM(C16:C42)</f>
        <v>8321026.14</v>
      </c>
      <c r="D43" s="148">
        <f>SUM(D16:D42)</f>
        <v>3900787.69</v>
      </c>
      <c r="E43" s="148">
        <f>SUM(E16:E42)</f>
        <v>4756081.38</v>
      </c>
      <c r="F43" s="148">
        <f>SUM(F16:F42)</f>
        <v>8656869.07</v>
      </c>
      <c r="G43" s="148">
        <f>SUM(G16:G42)</f>
        <v>9440752</v>
      </c>
    </row>
    <row r="44" ht="16.5" customHeight="1" spans="1:7">
      <c r="A44" s="182"/>
      <c r="B44" s="218"/>
      <c r="C44" s="151"/>
      <c r="D44" s="151"/>
      <c r="E44" s="151"/>
      <c r="F44" s="151"/>
      <c r="G44" s="151"/>
    </row>
    <row r="45" spans="1:1">
      <c r="A45" s="169"/>
    </row>
    <row r="46" spans="1:1">
      <c r="A46" s="169"/>
    </row>
    <row r="47" spans="1:1">
      <c r="A47" s="236"/>
    </row>
    <row r="48" spans="1:1">
      <c r="A48" s="236"/>
    </row>
    <row r="49" spans="1:1">
      <c r="A49" s="236"/>
    </row>
    <row r="50" spans="1:1">
      <c r="A50" s="236"/>
    </row>
    <row r="51" ht="15.75" customHeight="1" spans="1:1">
      <c r="A51" s="236"/>
    </row>
    <row r="52" ht="13.5" customHeight="1" spans="1:7">
      <c r="A52" s="137"/>
      <c r="B52" s="137"/>
      <c r="C52" s="137"/>
      <c r="D52" s="137"/>
      <c r="E52" s="137"/>
      <c r="F52" s="137"/>
      <c r="G52" s="137"/>
    </row>
    <row r="53" ht="13.5" customHeight="1" spans="1:7">
      <c r="A53" s="137"/>
      <c r="B53" s="137"/>
      <c r="C53" s="137"/>
      <c r="D53" s="137"/>
      <c r="E53" s="137"/>
      <c r="F53" s="137"/>
      <c r="G53" s="137"/>
    </row>
    <row r="54" spans="1:1">
      <c r="A54" s="93" t="s">
        <v>0</v>
      </c>
    </row>
    <row r="55" spans="1:1">
      <c r="A55" s="93" t="s">
        <v>575</v>
      </c>
    </row>
    <row r="56" ht="15" customHeight="1" spans="1:2">
      <c r="A56" s="95"/>
      <c r="B56" s="201"/>
    </row>
    <row r="57" ht="15" customHeight="1" spans="2:2">
      <c r="B57" s="201"/>
    </row>
    <row r="58" ht="15" customHeight="1" spans="1:7">
      <c r="A58" s="97" t="s">
        <v>2</v>
      </c>
      <c r="B58" s="97"/>
      <c r="C58" s="97"/>
      <c r="D58" s="97"/>
      <c r="E58" s="97"/>
      <c r="F58" s="97"/>
      <c r="G58" s="97"/>
    </row>
    <row r="59" ht="15" customHeight="1" spans="1:7">
      <c r="A59" s="98" t="s">
        <v>61</v>
      </c>
      <c r="B59" s="98"/>
      <c r="C59" s="98"/>
      <c r="D59" s="98"/>
      <c r="E59" s="98"/>
      <c r="F59" s="98"/>
      <c r="G59" s="98"/>
    </row>
    <row r="60" spans="2:2">
      <c r="B60" s="201"/>
    </row>
    <row r="61" ht="14" spans="1:2">
      <c r="A61" s="202" t="s">
        <v>647</v>
      </c>
      <c r="B61" s="201"/>
    </row>
    <row r="62" ht="15" customHeight="1" spans="2:2">
      <c r="B62" s="201"/>
    </row>
    <row r="63" ht="15" customHeight="1" spans="1:7">
      <c r="A63" s="101" t="s">
        <v>5</v>
      </c>
      <c r="B63" s="179" t="s">
        <v>6</v>
      </c>
      <c r="C63" s="102" t="s">
        <v>7</v>
      </c>
      <c r="D63" s="139" t="s">
        <v>8</v>
      </c>
      <c r="E63" s="223"/>
      <c r="F63" s="140"/>
      <c r="G63" s="102" t="s">
        <v>9</v>
      </c>
    </row>
    <row r="64" ht="15" customHeight="1" spans="1:8">
      <c r="A64" s="105"/>
      <c r="B64" s="203"/>
      <c r="C64" s="106"/>
      <c r="D64" s="204" t="s">
        <v>10</v>
      </c>
      <c r="E64" s="204" t="s">
        <v>11</v>
      </c>
      <c r="F64" s="204" t="s">
        <v>12</v>
      </c>
      <c r="G64" s="106"/>
      <c r="H64" s="224"/>
    </row>
    <row r="65" ht="15" customHeight="1" spans="1:7">
      <c r="A65" s="105"/>
      <c r="B65" s="182"/>
      <c r="C65" s="105">
        <v>2020</v>
      </c>
      <c r="D65" s="205" t="s">
        <v>13</v>
      </c>
      <c r="E65" s="205" t="s">
        <v>14</v>
      </c>
      <c r="F65" s="205"/>
      <c r="G65" s="106">
        <v>2022</v>
      </c>
    </row>
    <row r="66" ht="9" customHeight="1" spans="1:7">
      <c r="A66" s="206"/>
      <c r="B66" s="207"/>
      <c r="C66" s="206"/>
      <c r="D66" s="206"/>
      <c r="E66" s="206"/>
      <c r="F66" s="206"/>
      <c r="G66" s="237"/>
    </row>
    <row r="67" ht="15" customHeight="1" spans="1:7">
      <c r="A67" s="113" t="s">
        <v>62</v>
      </c>
      <c r="B67" s="210" t="s">
        <v>63</v>
      </c>
      <c r="C67" s="212"/>
      <c r="D67" s="212"/>
      <c r="E67" s="212"/>
      <c r="F67" s="212"/>
      <c r="G67" s="212"/>
    </row>
    <row r="68" s="169" customFormat="1" ht="6.75" customHeight="1" spans="1:7">
      <c r="A68" s="212"/>
      <c r="B68" s="210"/>
      <c r="C68" s="114"/>
      <c r="D68" s="114"/>
      <c r="E68" s="114"/>
      <c r="F68" s="114"/>
      <c r="G68" s="114"/>
    </row>
    <row r="69" ht="15" customHeight="1" spans="1:7">
      <c r="A69" s="114" t="s">
        <v>252</v>
      </c>
      <c r="B69" s="214" t="s">
        <v>65</v>
      </c>
      <c r="C69" s="112">
        <v>17937.04</v>
      </c>
      <c r="D69" s="112">
        <v>0</v>
      </c>
      <c r="E69" s="112">
        <f>+F69-D69</f>
        <v>60000</v>
      </c>
      <c r="F69" s="112">
        <v>60000</v>
      </c>
      <c r="G69" s="112">
        <v>60000</v>
      </c>
    </row>
    <row r="70" ht="15" customHeight="1" spans="1:7">
      <c r="A70" s="114" t="s">
        <v>648</v>
      </c>
      <c r="B70" s="214" t="s">
        <v>69</v>
      </c>
      <c r="C70" s="112">
        <v>0</v>
      </c>
      <c r="D70" s="112">
        <v>0</v>
      </c>
      <c r="E70" s="112">
        <v>0</v>
      </c>
      <c r="F70" s="112">
        <v>0</v>
      </c>
      <c r="G70" s="112">
        <v>50000</v>
      </c>
    </row>
    <row r="71" ht="15" customHeight="1" spans="1:7">
      <c r="A71" s="114" t="s">
        <v>253</v>
      </c>
      <c r="B71" s="214" t="s">
        <v>78</v>
      </c>
      <c r="C71" s="112">
        <v>63063</v>
      </c>
      <c r="D71" s="112">
        <v>0</v>
      </c>
      <c r="E71" s="112">
        <f t="shared" ref="E71:E77" si="2">+F71-D71</f>
        <v>104000</v>
      </c>
      <c r="F71" s="112">
        <v>104000</v>
      </c>
      <c r="G71" s="112">
        <v>104000</v>
      </c>
    </row>
    <row r="72" ht="15" customHeight="1" spans="1:7">
      <c r="A72" s="114" t="s">
        <v>301</v>
      </c>
      <c r="B72" s="214" t="s">
        <v>88</v>
      </c>
      <c r="C72" s="112">
        <v>70494</v>
      </c>
      <c r="D72" s="112">
        <v>112461.81</v>
      </c>
      <c r="E72" s="112">
        <f t="shared" si="2"/>
        <v>37538.19</v>
      </c>
      <c r="F72" s="112">
        <v>150000</v>
      </c>
      <c r="G72" s="112">
        <v>150000</v>
      </c>
    </row>
    <row r="73" ht="15" customHeight="1" spans="1:7">
      <c r="A73" s="114" t="s">
        <v>399</v>
      </c>
      <c r="B73" s="214" t="s">
        <v>115</v>
      </c>
      <c r="C73" s="112">
        <v>0</v>
      </c>
      <c r="D73" s="112">
        <v>4320</v>
      </c>
      <c r="E73" s="112">
        <f t="shared" si="2"/>
        <v>47680</v>
      </c>
      <c r="F73" s="112">
        <v>52000</v>
      </c>
      <c r="G73" s="112">
        <v>52000</v>
      </c>
    </row>
    <row r="74" ht="15" customHeight="1" spans="1:7">
      <c r="A74" s="114" t="s">
        <v>649</v>
      </c>
      <c r="B74" s="214"/>
      <c r="C74" s="112"/>
      <c r="D74" s="112"/>
      <c r="E74" s="112"/>
      <c r="F74" s="112"/>
      <c r="G74" s="112"/>
    </row>
    <row r="75" ht="15" customHeight="1" spans="1:7">
      <c r="A75" s="114" t="s">
        <v>650</v>
      </c>
      <c r="B75" s="214" t="s">
        <v>304</v>
      </c>
      <c r="C75" s="112">
        <v>0</v>
      </c>
      <c r="D75" s="112">
        <v>0</v>
      </c>
      <c r="E75" s="112">
        <f t="shared" ref="E75" si="3">+F75-D75</f>
        <v>52000</v>
      </c>
      <c r="F75" s="112">
        <v>52000</v>
      </c>
      <c r="G75" s="112">
        <f>52000+300000</f>
        <v>352000</v>
      </c>
    </row>
    <row r="76" ht="15" customHeight="1" spans="1:7">
      <c r="A76" s="114" t="s">
        <v>256</v>
      </c>
      <c r="B76" s="214" t="s">
        <v>99</v>
      </c>
      <c r="C76" s="112">
        <v>4500</v>
      </c>
      <c r="D76" s="112">
        <v>20969.57</v>
      </c>
      <c r="E76" s="112">
        <f t="shared" si="2"/>
        <v>31030.43</v>
      </c>
      <c r="F76" s="112">
        <v>52000</v>
      </c>
      <c r="G76" s="112">
        <v>52000</v>
      </c>
    </row>
    <row r="77" ht="15" customHeight="1" spans="1:7">
      <c r="A77" s="114" t="s">
        <v>651</v>
      </c>
      <c r="B77" s="214" t="s">
        <v>99</v>
      </c>
      <c r="C77" s="112">
        <v>1395242.62</v>
      </c>
      <c r="D77" s="112">
        <v>538800</v>
      </c>
      <c r="E77" s="112">
        <f t="shared" si="2"/>
        <v>1070200</v>
      </c>
      <c r="F77" s="112">
        <v>1609000</v>
      </c>
      <c r="G77" s="112">
        <v>1485000</v>
      </c>
    </row>
    <row r="78" spans="1:7">
      <c r="A78" s="125"/>
      <c r="B78" s="125"/>
      <c r="C78" s="125"/>
      <c r="D78" s="125"/>
      <c r="E78" s="125"/>
      <c r="F78" s="125"/>
      <c r="G78" s="125"/>
    </row>
    <row r="79" ht="16.5" customHeight="1" spans="1:7">
      <c r="A79" s="179" t="s">
        <v>262</v>
      </c>
      <c r="B79" s="217"/>
      <c r="C79" s="148">
        <f>SUM(C69:C78)</f>
        <v>1551236.66</v>
      </c>
      <c r="D79" s="148">
        <f>SUM(D69:D78)</f>
        <v>676551.38</v>
      </c>
      <c r="E79" s="148">
        <f>SUM(E69:E78)</f>
        <v>1402448.62</v>
      </c>
      <c r="F79" s="148">
        <f>SUM(F69:F78)</f>
        <v>2079000</v>
      </c>
      <c r="G79" s="148">
        <f>SUM(G69:G77)</f>
        <v>2305000</v>
      </c>
    </row>
    <row r="80" ht="16.5" customHeight="1" spans="1:7">
      <c r="A80" s="182" t="s">
        <v>183</v>
      </c>
      <c r="B80" s="218"/>
      <c r="C80" s="151"/>
      <c r="D80" s="151"/>
      <c r="E80" s="151"/>
      <c r="F80" s="151"/>
      <c r="G80" s="151"/>
    </row>
    <row r="81" ht="9" customHeight="1" spans="1:7">
      <c r="A81" s="206"/>
      <c r="B81" s="207"/>
      <c r="C81" s="206"/>
      <c r="D81" s="206"/>
      <c r="E81" s="206"/>
      <c r="F81" s="206"/>
      <c r="G81" s="237"/>
    </row>
    <row r="82" ht="15" customHeight="1" spans="1:7">
      <c r="A82" s="113" t="s">
        <v>290</v>
      </c>
      <c r="B82" s="210"/>
      <c r="C82" s="212"/>
      <c r="D82" s="212"/>
      <c r="E82" s="212"/>
      <c r="F82" s="212"/>
      <c r="G82" s="212"/>
    </row>
    <row r="83" s="169" customFormat="1" ht="6.75" customHeight="1" spans="1:7">
      <c r="A83" s="212"/>
      <c r="B83" s="210"/>
      <c r="C83" s="114"/>
      <c r="D83" s="114"/>
      <c r="E83" s="114"/>
      <c r="F83" s="114"/>
      <c r="G83" s="114"/>
    </row>
    <row r="84" ht="15" customHeight="1" spans="1:7">
      <c r="A84" s="114" t="s">
        <v>566</v>
      </c>
      <c r="B84" s="214" t="s">
        <v>567</v>
      </c>
      <c r="C84" s="112"/>
      <c r="D84" s="112"/>
      <c r="E84" s="112"/>
      <c r="F84" s="112"/>
      <c r="G84" s="112"/>
    </row>
    <row r="85" ht="15" customHeight="1" spans="1:7">
      <c r="A85" s="114" t="s">
        <v>652</v>
      </c>
      <c r="B85" s="112"/>
      <c r="C85" s="112"/>
      <c r="D85" s="112"/>
      <c r="E85" s="112"/>
      <c r="F85" s="112"/>
      <c r="G85" s="112"/>
    </row>
    <row r="86" ht="15" customHeight="1" spans="1:7">
      <c r="A86" s="114" t="s">
        <v>653</v>
      </c>
      <c r="B86" s="112"/>
      <c r="C86" s="112">
        <v>0</v>
      </c>
      <c r="D86" s="112">
        <v>0</v>
      </c>
      <c r="E86" s="112">
        <v>0</v>
      </c>
      <c r="F86" s="112">
        <v>0</v>
      </c>
      <c r="G86" s="112">
        <v>650000</v>
      </c>
    </row>
    <row r="87" ht="15" customHeight="1" spans="1:7">
      <c r="A87" s="125"/>
      <c r="B87" s="212"/>
      <c r="C87" s="212"/>
      <c r="D87" s="212"/>
      <c r="E87" s="212"/>
      <c r="F87" s="212"/>
      <c r="G87" s="212"/>
    </row>
    <row r="88" ht="16.5" customHeight="1" spans="1:7">
      <c r="A88" s="179" t="s">
        <v>237</v>
      </c>
      <c r="B88" s="217"/>
      <c r="C88" s="148">
        <f>SUM(C84:C87)</f>
        <v>0</v>
      </c>
      <c r="D88" s="148">
        <f t="shared" ref="D88:G88" si="4">SUM(D84:D87)</f>
        <v>0</v>
      </c>
      <c r="E88" s="148">
        <f t="shared" si="4"/>
        <v>0</v>
      </c>
      <c r="F88" s="148">
        <f t="shared" si="4"/>
        <v>0</v>
      </c>
      <c r="G88" s="148">
        <f t="shared" si="4"/>
        <v>650000</v>
      </c>
    </row>
    <row r="89" ht="16.5" customHeight="1" spans="1:7">
      <c r="A89" s="182"/>
      <c r="B89" s="218"/>
      <c r="C89" s="151"/>
      <c r="D89" s="151"/>
      <c r="E89" s="151"/>
      <c r="F89" s="151"/>
      <c r="G89" s="151"/>
    </row>
    <row r="90" ht="16.5" customHeight="1" spans="1:7">
      <c r="A90" s="179" t="s">
        <v>238</v>
      </c>
      <c r="B90" s="217"/>
      <c r="C90" s="148">
        <f>SUM(C79,C43,C88)</f>
        <v>9872262.8</v>
      </c>
      <c r="D90" s="148">
        <f>SUM(D79,D43,D88)</f>
        <v>4577339.07</v>
      </c>
      <c r="E90" s="148">
        <f>SUM(E79,E43,E88)</f>
        <v>6158530</v>
      </c>
      <c r="F90" s="148">
        <f>SUM(F79,F43,F88)</f>
        <v>10735869.07</v>
      </c>
      <c r="G90" s="148">
        <f>SUM(G79,G43,G88)</f>
        <v>12395752</v>
      </c>
    </row>
    <row r="91" ht="16.5" customHeight="1" spans="1:7">
      <c r="A91" s="182"/>
      <c r="B91" s="218"/>
      <c r="C91" s="151"/>
      <c r="D91" s="151"/>
      <c r="E91" s="151"/>
      <c r="F91" s="151"/>
      <c r="G91" s="151"/>
    </row>
    <row r="92" ht="15" customHeight="1"/>
    <row r="93" ht="15" customHeight="1"/>
    <row r="94" spans="1:5">
      <c r="A94" s="93" t="s">
        <v>239</v>
      </c>
      <c r="B94" s="93" t="s">
        <v>240</v>
      </c>
      <c r="E94" s="93" t="s">
        <v>241</v>
      </c>
    </row>
    <row r="95" ht="15" customHeight="1"/>
    <row r="96" ht="15" customHeight="1"/>
    <row r="97" ht="15" customHeight="1"/>
    <row r="98" spans="1:7">
      <c r="A98" s="199" t="s">
        <v>654</v>
      </c>
      <c r="B98" s="199" t="s">
        <v>628</v>
      </c>
      <c r="C98" s="199"/>
      <c r="D98" s="199"/>
      <c r="E98" s="199" t="s">
        <v>244</v>
      </c>
      <c r="F98" s="199"/>
      <c r="G98" s="199"/>
    </row>
    <row r="99" spans="1:7">
      <c r="A99" s="200" t="s">
        <v>276</v>
      </c>
      <c r="B99" s="200" t="s">
        <v>265</v>
      </c>
      <c r="C99" s="200"/>
      <c r="D99" s="200"/>
      <c r="E99" s="200" t="s">
        <v>247</v>
      </c>
      <c r="F99" s="200"/>
      <c r="G99" s="200"/>
    </row>
    <row r="100" spans="2:4">
      <c r="B100" s="200"/>
      <c r="C100" s="200"/>
      <c r="D100" s="200"/>
    </row>
    <row r="105" ht="12.75" customHeight="1"/>
    <row r="106" ht="13.5" customHeight="1" spans="1:7">
      <c r="A106" s="137"/>
      <c r="B106" s="137"/>
      <c r="C106" s="137"/>
      <c r="D106" s="137"/>
      <c r="E106" s="137"/>
      <c r="F106" s="137"/>
      <c r="G106" s="137"/>
    </row>
    <row r="107" ht="13.5" customHeight="1" spans="1:7">
      <c r="A107" s="137"/>
      <c r="B107" s="137"/>
      <c r="C107" s="137"/>
      <c r="D107" s="137"/>
      <c r="E107" s="137"/>
      <c r="F107" s="137"/>
      <c r="G107" s="137"/>
    </row>
  </sheetData>
  <sheetProtection password="D60D" sheet="1" objects="1"/>
  <mergeCells count="47">
    <mergeCell ref="A5:G5"/>
    <mergeCell ref="A6:G6"/>
    <mergeCell ref="D10:F10"/>
    <mergeCell ref="A58:G58"/>
    <mergeCell ref="A59:G59"/>
    <mergeCell ref="D63:F63"/>
    <mergeCell ref="B98:D98"/>
    <mergeCell ref="E98:G98"/>
    <mergeCell ref="B99:D99"/>
    <mergeCell ref="E99:G99"/>
    <mergeCell ref="B100:D100"/>
    <mergeCell ref="A10:A12"/>
    <mergeCell ref="A43:A44"/>
    <mergeCell ref="A63:A65"/>
    <mergeCell ref="A79:A80"/>
    <mergeCell ref="A88:A89"/>
    <mergeCell ref="A90:A91"/>
    <mergeCell ref="B10:B12"/>
    <mergeCell ref="B63:B65"/>
    <mergeCell ref="C10:C11"/>
    <mergeCell ref="C43:C44"/>
    <mergeCell ref="C63:C64"/>
    <mergeCell ref="C79:C80"/>
    <mergeCell ref="C88:C89"/>
    <mergeCell ref="C90:C91"/>
    <mergeCell ref="D43:D44"/>
    <mergeCell ref="D79:D80"/>
    <mergeCell ref="D88:D89"/>
    <mergeCell ref="D90:D91"/>
    <mergeCell ref="E43:E44"/>
    <mergeCell ref="E79:E80"/>
    <mergeCell ref="E88:E89"/>
    <mergeCell ref="E90:E91"/>
    <mergeCell ref="F11:F12"/>
    <mergeCell ref="F43:F44"/>
    <mergeCell ref="F64:F65"/>
    <mergeCell ref="F79:F80"/>
    <mergeCell ref="F88:F89"/>
    <mergeCell ref="F90:F91"/>
    <mergeCell ref="G10:G11"/>
    <mergeCell ref="G43:G44"/>
    <mergeCell ref="G63:G64"/>
    <mergeCell ref="G79:G80"/>
    <mergeCell ref="G88:G89"/>
    <mergeCell ref="G90:G91"/>
    <mergeCell ref="A106:G107"/>
    <mergeCell ref="A52:G53"/>
  </mergeCells>
  <pageMargins left="0.432638888888889" right="0.156944444444444" top="0.590277777777778" bottom="0.196527777777778" header="0.472222222222222" footer="0.156944444444444"/>
  <pageSetup paperSize="1" orientation="portrait"/>
  <headerFooter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L106"/>
  <sheetViews>
    <sheetView topLeftCell="A94" workbookViewId="0">
      <selection activeCell="B102" sqref="B102:D102"/>
    </sheetView>
  </sheetViews>
  <sheetFormatPr defaultColWidth="9" defaultRowHeight="12"/>
  <cols>
    <col min="1" max="1" width="34.2890625" style="93" customWidth="1"/>
    <col min="2" max="2" width="7.2890625" style="93" customWidth="1"/>
    <col min="3" max="3" width="11.4296875" style="93" customWidth="1"/>
    <col min="4" max="6" width="11" style="93" customWidth="1"/>
    <col min="7" max="7" width="12.5703125" style="93" customWidth="1"/>
    <col min="8" max="16384" width="9.140625" style="93"/>
  </cols>
  <sheetData>
    <row r="1" spans="1:1">
      <c r="A1" s="93" t="s">
        <v>0</v>
      </c>
    </row>
    <row r="2" spans="1:1">
      <c r="A2" s="93" t="s">
        <v>387</v>
      </c>
    </row>
    <row r="3" ht="15" customHeight="1" spans="1:2">
      <c r="A3" s="95"/>
      <c r="B3" s="201"/>
    </row>
    <row r="4" ht="15" customHeight="1" spans="2:2">
      <c r="B4" s="201"/>
    </row>
    <row r="5" ht="15" customHeight="1" spans="1:7">
      <c r="A5" s="97" t="s">
        <v>2</v>
      </c>
      <c r="B5" s="97"/>
      <c r="C5" s="97"/>
      <c r="D5" s="97"/>
      <c r="E5" s="97"/>
      <c r="F5" s="97"/>
      <c r="G5" s="97"/>
    </row>
    <row r="6" ht="15" customHeight="1" spans="1:7">
      <c r="A6" s="98" t="s">
        <v>61</v>
      </c>
      <c r="B6" s="98"/>
      <c r="C6" s="98"/>
      <c r="D6" s="98"/>
      <c r="E6" s="98"/>
      <c r="F6" s="98"/>
      <c r="G6" s="98"/>
    </row>
    <row r="7" spans="2:2">
      <c r="B7" s="201"/>
    </row>
    <row r="8" ht="14" spans="1:2">
      <c r="A8" s="202" t="s">
        <v>655</v>
      </c>
      <c r="B8" s="201"/>
    </row>
    <row r="9" ht="15" customHeight="1" spans="2:2">
      <c r="B9" s="201"/>
    </row>
    <row r="10" ht="15" customHeight="1" spans="1:7">
      <c r="A10" s="101" t="s">
        <v>5</v>
      </c>
      <c r="B10" s="179" t="s">
        <v>6</v>
      </c>
      <c r="C10" s="102" t="s">
        <v>7</v>
      </c>
      <c r="D10" s="139" t="s">
        <v>8</v>
      </c>
      <c r="E10" s="223"/>
      <c r="F10" s="140"/>
      <c r="G10" s="102" t="s">
        <v>9</v>
      </c>
    </row>
    <row r="11" ht="15" customHeight="1" spans="1:8">
      <c r="A11" s="105"/>
      <c r="B11" s="203"/>
      <c r="C11" s="106"/>
      <c r="D11" s="204" t="s">
        <v>10</v>
      </c>
      <c r="E11" s="204" t="s">
        <v>11</v>
      </c>
      <c r="F11" s="204" t="s">
        <v>12</v>
      </c>
      <c r="G11" s="106"/>
      <c r="H11" s="224"/>
    </row>
    <row r="12" ht="15" customHeight="1" spans="1:7">
      <c r="A12" s="105"/>
      <c r="B12" s="182"/>
      <c r="C12" s="105">
        <v>2020</v>
      </c>
      <c r="D12" s="205" t="s">
        <v>13</v>
      </c>
      <c r="E12" s="205" t="s">
        <v>14</v>
      </c>
      <c r="F12" s="205"/>
      <c r="G12" s="106">
        <v>2022</v>
      </c>
    </row>
    <row r="13" ht="9" customHeight="1" spans="1:7">
      <c r="A13" s="206"/>
      <c r="B13" s="207"/>
      <c r="C13" s="206"/>
      <c r="D13" s="206"/>
      <c r="E13" s="206"/>
      <c r="F13" s="206"/>
      <c r="G13" s="237"/>
    </row>
    <row r="14" ht="15" customHeight="1" spans="1:7">
      <c r="A14" s="113" t="s">
        <v>15</v>
      </c>
      <c r="B14" s="210" t="s">
        <v>16</v>
      </c>
      <c r="C14" s="212"/>
      <c r="D14" s="212"/>
      <c r="E14" s="212"/>
      <c r="F14" s="212"/>
      <c r="G14" s="212"/>
    </row>
    <row r="15" s="169" customFormat="1" ht="6.75" customHeight="1" spans="1:7">
      <c r="A15" s="212"/>
      <c r="B15" s="210"/>
      <c r="C15" s="114"/>
      <c r="D15" s="114"/>
      <c r="E15" s="114"/>
      <c r="F15" s="114"/>
      <c r="G15" s="114"/>
    </row>
    <row r="16" s="169" customFormat="1" ht="15" customHeight="1" spans="1:7">
      <c r="A16" s="114" t="s">
        <v>17</v>
      </c>
      <c r="B16" s="214" t="s">
        <v>18</v>
      </c>
      <c r="C16" s="112">
        <v>26503259.27</v>
      </c>
      <c r="D16" s="112">
        <v>13489362.12</v>
      </c>
      <c r="E16" s="112">
        <f>+F16-D16</f>
        <v>15754938.88</v>
      </c>
      <c r="F16" s="112">
        <v>29244301</v>
      </c>
      <c r="G16" s="112">
        <v>30104664</v>
      </c>
    </row>
    <row r="17" s="169" customFormat="1" ht="15" customHeight="1" spans="1:7">
      <c r="A17" s="114" t="s">
        <v>19</v>
      </c>
      <c r="B17" s="214" t="s">
        <v>20</v>
      </c>
      <c r="C17" s="112">
        <v>3388154.84</v>
      </c>
      <c r="D17" s="112">
        <v>1697294.62</v>
      </c>
      <c r="E17" s="112">
        <f t="shared" ref="E17:E33" si="0">+F17-D17</f>
        <v>1872705.38</v>
      </c>
      <c r="F17" s="112">
        <v>3570000</v>
      </c>
      <c r="G17" s="112">
        <v>3624000</v>
      </c>
    </row>
    <row r="18" s="169" customFormat="1" ht="15" customHeight="1" spans="1:7">
      <c r="A18" s="114" t="s">
        <v>21</v>
      </c>
      <c r="B18" s="214" t="s">
        <v>22</v>
      </c>
      <c r="C18" s="112">
        <v>192000</v>
      </c>
      <c r="D18" s="112">
        <v>96000</v>
      </c>
      <c r="E18" s="112">
        <f t="shared" si="0"/>
        <v>96000</v>
      </c>
      <c r="F18" s="112">
        <v>192000</v>
      </c>
      <c r="G18" s="112">
        <v>192000</v>
      </c>
    </row>
    <row r="19" s="169" customFormat="1" ht="15" customHeight="1" spans="1:7">
      <c r="A19" s="114" t="s">
        <v>23</v>
      </c>
      <c r="B19" s="214" t="s">
        <v>24</v>
      </c>
      <c r="C19" s="112">
        <v>192000</v>
      </c>
      <c r="D19" s="112">
        <v>96000</v>
      </c>
      <c r="E19" s="112">
        <f t="shared" si="0"/>
        <v>96000</v>
      </c>
      <c r="F19" s="112">
        <v>192000</v>
      </c>
      <c r="G19" s="112">
        <v>192000</v>
      </c>
    </row>
    <row r="20" s="169" customFormat="1" ht="15" customHeight="1" spans="1:7">
      <c r="A20" s="114" t="s">
        <v>25</v>
      </c>
      <c r="B20" s="214" t="s">
        <v>26</v>
      </c>
      <c r="C20" s="112">
        <v>852000</v>
      </c>
      <c r="D20" s="112">
        <v>822000</v>
      </c>
      <c r="E20" s="112">
        <f t="shared" si="0"/>
        <v>84000</v>
      </c>
      <c r="F20" s="112">
        <v>906000</v>
      </c>
      <c r="G20" s="112">
        <v>906000</v>
      </c>
    </row>
    <row r="21" s="169" customFormat="1" ht="15" customHeight="1" spans="1:7">
      <c r="A21" s="114" t="s">
        <v>27</v>
      </c>
      <c r="B21" s="214" t="s">
        <v>28</v>
      </c>
      <c r="C21" s="112"/>
      <c r="D21" s="112"/>
      <c r="E21" s="112"/>
      <c r="F21" s="112"/>
      <c r="G21" s="112"/>
    </row>
    <row r="22" s="169" customFormat="1" ht="15" customHeight="1" spans="1:7">
      <c r="A22" s="114" t="s">
        <v>29</v>
      </c>
      <c r="B22" s="214"/>
      <c r="C22" s="112">
        <v>100000</v>
      </c>
      <c r="D22" s="112">
        <v>35000</v>
      </c>
      <c r="E22" s="112">
        <f t="shared" si="0"/>
        <v>55000</v>
      </c>
      <c r="F22" s="112">
        <v>90000</v>
      </c>
      <c r="G22" s="112">
        <v>45000</v>
      </c>
    </row>
    <row r="23" s="169" customFormat="1" ht="15" customHeight="1" spans="1:7">
      <c r="A23" s="114" t="s">
        <v>30</v>
      </c>
      <c r="B23" s="214"/>
      <c r="C23" s="112">
        <v>0</v>
      </c>
      <c r="D23" s="112">
        <v>0</v>
      </c>
      <c r="E23" s="112">
        <f t="shared" si="0"/>
        <v>0</v>
      </c>
      <c r="F23" s="112">
        <v>0</v>
      </c>
      <c r="G23" s="112">
        <v>148784</v>
      </c>
    </row>
    <row r="24" s="169" customFormat="1" ht="15" customHeight="1" spans="1:7">
      <c r="A24" s="114" t="s">
        <v>33</v>
      </c>
      <c r="B24" s="214" t="s">
        <v>34</v>
      </c>
      <c r="C24" s="112">
        <v>2269454.7</v>
      </c>
      <c r="D24" s="112">
        <v>0</v>
      </c>
      <c r="E24" s="112">
        <f t="shared" si="0"/>
        <v>2519252</v>
      </c>
      <c r="F24" s="112">
        <v>2519252</v>
      </c>
      <c r="G24" s="112">
        <v>2508722</v>
      </c>
    </row>
    <row r="25" s="169" customFormat="1" ht="15" customHeight="1" spans="1:7">
      <c r="A25" s="114" t="s">
        <v>35</v>
      </c>
      <c r="B25" s="214" t="s">
        <v>36</v>
      </c>
      <c r="C25" s="112">
        <v>705000</v>
      </c>
      <c r="D25" s="112">
        <v>0</v>
      </c>
      <c r="E25" s="112">
        <f t="shared" si="0"/>
        <v>755000</v>
      </c>
      <c r="F25" s="112">
        <v>755000</v>
      </c>
      <c r="G25" s="112">
        <v>755000</v>
      </c>
    </row>
    <row r="26" s="169" customFormat="1" ht="15" customHeight="1" spans="1:7">
      <c r="A26" s="114" t="s">
        <v>37</v>
      </c>
      <c r="B26" s="214" t="s">
        <v>38</v>
      </c>
      <c r="C26" s="112"/>
      <c r="D26" s="112"/>
      <c r="E26" s="112"/>
      <c r="F26" s="112"/>
      <c r="G26" s="112"/>
    </row>
    <row r="27" s="169" customFormat="1" ht="15" customHeight="1" spans="1:7">
      <c r="A27" s="114" t="s">
        <v>39</v>
      </c>
      <c r="B27" s="214"/>
      <c r="C27" s="112">
        <v>2186256</v>
      </c>
      <c r="D27" s="112">
        <v>2162146</v>
      </c>
      <c r="E27" s="112">
        <f t="shared" si="0"/>
        <v>199798</v>
      </c>
      <c r="F27" s="112">
        <v>2361944</v>
      </c>
      <c r="G27" s="112">
        <v>2508722</v>
      </c>
    </row>
    <row r="28" s="169" customFormat="1" ht="15" customHeight="1" spans="1:7">
      <c r="A28" s="114" t="s">
        <v>40</v>
      </c>
      <c r="B28" s="214"/>
      <c r="C28" s="142" t="s">
        <v>41</v>
      </c>
      <c r="D28" s="112">
        <v>0</v>
      </c>
      <c r="E28" s="112">
        <v>0</v>
      </c>
      <c r="F28" s="112">
        <v>0</v>
      </c>
      <c r="G28" s="112">
        <v>755000</v>
      </c>
    </row>
    <row r="29" s="169" customFormat="1" ht="15" customHeight="1" spans="1:7">
      <c r="A29" s="114" t="s">
        <v>42</v>
      </c>
      <c r="B29" s="214" t="s">
        <v>43</v>
      </c>
      <c r="C29" s="112">
        <v>3180790.84</v>
      </c>
      <c r="D29" s="112">
        <v>1584016.56</v>
      </c>
      <c r="E29" s="112">
        <f t="shared" si="0"/>
        <v>1925300.52</v>
      </c>
      <c r="F29" s="112">
        <v>3509317.08</v>
      </c>
      <c r="G29" s="112">
        <v>3612560</v>
      </c>
    </row>
    <row r="30" s="169" customFormat="1" ht="15" customHeight="1" spans="1:7">
      <c r="A30" s="114" t="s">
        <v>44</v>
      </c>
      <c r="B30" s="214" t="s">
        <v>45</v>
      </c>
      <c r="C30" s="112">
        <v>169500</v>
      </c>
      <c r="D30" s="112">
        <v>84600</v>
      </c>
      <c r="E30" s="112">
        <f t="shared" si="0"/>
        <v>94100</v>
      </c>
      <c r="F30" s="112">
        <v>178700</v>
      </c>
      <c r="G30" s="112">
        <v>181200</v>
      </c>
    </row>
    <row r="31" s="169" customFormat="1" ht="15" customHeight="1" spans="1:7">
      <c r="A31" s="114" t="s">
        <v>46</v>
      </c>
      <c r="B31" s="214" t="s">
        <v>47</v>
      </c>
      <c r="C31" s="112">
        <v>379563.79</v>
      </c>
      <c r="D31" s="112">
        <v>192063.34</v>
      </c>
      <c r="E31" s="112">
        <f t="shared" si="0"/>
        <v>228602.66</v>
      </c>
      <c r="F31" s="112">
        <v>420666</v>
      </c>
      <c r="G31" s="112">
        <v>450300</v>
      </c>
    </row>
    <row r="32" s="169" customFormat="1" ht="15" customHeight="1" spans="1:7">
      <c r="A32" s="114" t="s">
        <v>48</v>
      </c>
      <c r="B32" s="214" t="s">
        <v>49</v>
      </c>
      <c r="C32" s="112">
        <v>169900</v>
      </c>
      <c r="D32" s="112">
        <v>84800</v>
      </c>
      <c r="E32" s="112">
        <f t="shared" si="0"/>
        <v>93900</v>
      </c>
      <c r="F32" s="112">
        <v>178700</v>
      </c>
      <c r="G32" s="112">
        <v>181200</v>
      </c>
    </row>
    <row r="33" s="169" customFormat="1" ht="15" customHeight="1" spans="1:7">
      <c r="A33" s="114" t="s">
        <v>50</v>
      </c>
      <c r="B33" s="214" t="s">
        <v>51</v>
      </c>
      <c r="C33" s="112">
        <v>297354.36</v>
      </c>
      <c r="D33" s="112">
        <v>0</v>
      </c>
      <c r="E33" s="112">
        <f t="shared" si="0"/>
        <v>2920455</v>
      </c>
      <c r="F33" s="112">
        <v>2920455</v>
      </c>
      <c r="G33" s="112">
        <v>1501347</v>
      </c>
    </row>
    <row r="34" s="169" customFormat="1" ht="15" customHeight="1" spans="1:7">
      <c r="A34" s="114" t="s">
        <v>52</v>
      </c>
      <c r="B34" s="214"/>
      <c r="C34" s="112"/>
      <c r="D34" s="112"/>
      <c r="E34" s="112"/>
      <c r="F34" s="112"/>
      <c r="G34" s="112"/>
    </row>
    <row r="35" s="169" customFormat="1" ht="15" customHeight="1" spans="1:7">
      <c r="A35" s="114" t="s">
        <v>250</v>
      </c>
      <c r="B35" s="214"/>
      <c r="C35" s="112"/>
      <c r="D35" s="112"/>
      <c r="E35" s="112"/>
      <c r="F35" s="112"/>
      <c r="G35" s="112"/>
    </row>
    <row r="36" s="169" customFormat="1" ht="15" customHeight="1" spans="1:7">
      <c r="A36" s="114" t="s">
        <v>54</v>
      </c>
      <c r="B36" s="214"/>
      <c r="C36" s="112"/>
      <c r="D36" s="112"/>
      <c r="E36" s="112"/>
      <c r="F36" s="112"/>
      <c r="G36" s="112"/>
    </row>
    <row r="37" s="169" customFormat="1" ht="15" customHeight="1" spans="1:7">
      <c r="A37" s="114" t="s">
        <v>55</v>
      </c>
      <c r="B37" s="214" t="s">
        <v>18</v>
      </c>
      <c r="C37" s="112">
        <v>0</v>
      </c>
      <c r="D37" s="112">
        <v>0</v>
      </c>
      <c r="E37" s="112">
        <f t="shared" ref="E37:E40" si="1">+F37-D37</f>
        <v>0</v>
      </c>
      <c r="F37" s="112">
        <v>0</v>
      </c>
      <c r="G37" s="112">
        <v>780521</v>
      </c>
    </row>
    <row r="38" spans="1:7">
      <c r="A38" s="114" t="s">
        <v>56</v>
      </c>
      <c r="B38" s="214" t="s">
        <v>34</v>
      </c>
      <c r="C38" s="112">
        <v>0</v>
      </c>
      <c r="D38" s="112">
        <v>0</v>
      </c>
      <c r="E38" s="112">
        <f t="shared" si="1"/>
        <v>0</v>
      </c>
      <c r="F38" s="112">
        <v>0</v>
      </c>
      <c r="G38" s="112">
        <v>111503</v>
      </c>
    </row>
    <row r="39" spans="1:7">
      <c r="A39" s="114" t="s">
        <v>57</v>
      </c>
      <c r="B39" s="214" t="s">
        <v>43</v>
      </c>
      <c r="C39" s="112">
        <v>0</v>
      </c>
      <c r="D39" s="112">
        <v>0</v>
      </c>
      <c r="E39" s="112">
        <f t="shared" si="1"/>
        <v>0</v>
      </c>
      <c r="F39" s="112">
        <v>0</v>
      </c>
      <c r="G39" s="112">
        <v>93663</v>
      </c>
    </row>
    <row r="40" spans="1:7">
      <c r="A40" s="114" t="s">
        <v>58</v>
      </c>
      <c r="B40" s="214" t="s">
        <v>47</v>
      </c>
      <c r="C40" s="112">
        <v>0</v>
      </c>
      <c r="D40" s="112">
        <v>0</v>
      </c>
      <c r="E40" s="112">
        <f t="shared" si="1"/>
        <v>0</v>
      </c>
      <c r="F40" s="112">
        <v>0</v>
      </c>
      <c r="G40" s="112">
        <v>32592</v>
      </c>
    </row>
    <row r="41" spans="1:7">
      <c r="A41" s="212"/>
      <c r="B41" s="214"/>
      <c r="C41" s="112"/>
      <c r="D41" s="112"/>
      <c r="E41" s="112"/>
      <c r="F41" s="112"/>
      <c r="G41" s="112"/>
    </row>
    <row r="42" ht="16.5" customHeight="1" spans="1:7">
      <c r="A42" s="179" t="s">
        <v>59</v>
      </c>
      <c r="B42" s="217"/>
      <c r="C42" s="148">
        <f>SUM(C16:C41)</f>
        <v>40585233.8</v>
      </c>
      <c r="D42" s="148">
        <f>SUM(D16:D41)</f>
        <v>20343282.64</v>
      </c>
      <c r="E42" s="148">
        <f>SUM(E16:E41)</f>
        <v>26695052.44</v>
      </c>
      <c r="F42" s="148">
        <f>SUM(F16:F41)</f>
        <v>47038335.08</v>
      </c>
      <c r="G42" s="148">
        <f>SUM(G16:G41)</f>
        <v>48684778</v>
      </c>
    </row>
    <row r="43" ht="16.5" customHeight="1" spans="1:7">
      <c r="A43" s="182"/>
      <c r="B43" s="218"/>
      <c r="C43" s="151"/>
      <c r="D43" s="151"/>
      <c r="E43" s="151"/>
      <c r="F43" s="151"/>
      <c r="G43" s="151"/>
    </row>
    <row r="44" spans="1:1">
      <c r="A44" s="169"/>
    </row>
    <row r="45" spans="1:1">
      <c r="A45" s="236"/>
    </row>
    <row r="46" spans="1:1">
      <c r="A46" s="236"/>
    </row>
    <row r="47" spans="1:1">
      <c r="A47" s="236"/>
    </row>
    <row r="48" spans="1:1">
      <c r="A48" s="236"/>
    </row>
    <row r="49" spans="1:1">
      <c r="A49" s="236"/>
    </row>
    <row r="50" spans="1:1">
      <c r="A50" s="236"/>
    </row>
    <row r="51" ht="20.25" customHeight="1" spans="1:1">
      <c r="A51" s="236"/>
    </row>
    <row r="52" ht="13.5" customHeight="1" spans="1:7">
      <c r="A52" s="137"/>
      <c r="B52" s="137"/>
      <c r="C52" s="137"/>
      <c r="D52" s="137"/>
      <c r="E52" s="137"/>
      <c r="F52" s="137"/>
      <c r="G52" s="137"/>
    </row>
    <row r="53" ht="13.5" customHeight="1" spans="1:7">
      <c r="A53" s="137"/>
      <c r="B53" s="137"/>
      <c r="C53" s="137"/>
      <c r="D53" s="137"/>
      <c r="E53" s="137"/>
      <c r="F53" s="137"/>
      <c r="G53" s="137"/>
    </row>
    <row r="54" spans="1:1">
      <c r="A54" s="93" t="s">
        <v>0</v>
      </c>
    </row>
    <row r="55" spans="1:1">
      <c r="A55" s="93" t="s">
        <v>575</v>
      </c>
    </row>
    <row r="56" ht="15" customHeight="1" spans="1:12">
      <c r="A56" s="95"/>
      <c r="B56" s="201"/>
      <c r="L56" s="243"/>
    </row>
    <row r="57" ht="15" customHeight="1" spans="2:2">
      <c r="B57" s="201"/>
    </row>
    <row r="58" ht="15" customHeight="1" spans="1:7">
      <c r="A58" s="97" t="s">
        <v>2</v>
      </c>
      <c r="B58" s="97"/>
      <c r="C58" s="97"/>
      <c r="D58" s="97"/>
      <c r="E58" s="97"/>
      <c r="F58" s="97"/>
      <c r="G58" s="97"/>
    </row>
    <row r="59" ht="15" customHeight="1" spans="1:7">
      <c r="A59" s="98" t="s">
        <v>61</v>
      </c>
      <c r="B59" s="98"/>
      <c r="C59" s="98"/>
      <c r="D59" s="98"/>
      <c r="E59" s="98"/>
      <c r="F59" s="98"/>
      <c r="G59" s="98"/>
    </row>
    <row r="60" spans="2:2">
      <c r="B60" s="201"/>
    </row>
    <row r="61" ht="14" spans="1:2">
      <c r="A61" s="202" t="s">
        <v>655</v>
      </c>
      <c r="B61" s="201"/>
    </row>
    <row r="62" ht="15" customHeight="1" spans="2:2">
      <c r="B62" s="201"/>
    </row>
    <row r="63" ht="15" customHeight="1" spans="1:7">
      <c r="A63" s="101" t="s">
        <v>5</v>
      </c>
      <c r="B63" s="179" t="s">
        <v>6</v>
      </c>
      <c r="C63" s="102" t="s">
        <v>7</v>
      </c>
      <c r="D63" s="139" t="s">
        <v>8</v>
      </c>
      <c r="E63" s="223"/>
      <c r="F63" s="140"/>
      <c r="G63" s="102" t="s">
        <v>9</v>
      </c>
    </row>
    <row r="64" ht="15" customHeight="1" spans="1:8">
      <c r="A64" s="105"/>
      <c r="B64" s="203"/>
      <c r="C64" s="106"/>
      <c r="D64" s="204" t="s">
        <v>10</v>
      </c>
      <c r="E64" s="204" t="s">
        <v>11</v>
      </c>
      <c r="F64" s="204" t="s">
        <v>12</v>
      </c>
      <c r="G64" s="106"/>
      <c r="H64" s="224"/>
    </row>
    <row r="65" ht="15" customHeight="1" spans="1:7">
      <c r="A65" s="105"/>
      <c r="B65" s="182"/>
      <c r="C65" s="105">
        <v>2020</v>
      </c>
      <c r="D65" s="205" t="s">
        <v>13</v>
      </c>
      <c r="E65" s="205" t="s">
        <v>14</v>
      </c>
      <c r="F65" s="205"/>
      <c r="G65" s="106">
        <v>2022</v>
      </c>
    </row>
    <row r="66" ht="9" customHeight="1" spans="1:7">
      <c r="A66" s="206"/>
      <c r="B66" s="207"/>
      <c r="C66" s="206"/>
      <c r="D66" s="206"/>
      <c r="E66" s="206"/>
      <c r="F66" s="206"/>
      <c r="G66" s="237"/>
    </row>
    <row r="67" ht="15" customHeight="1" spans="1:7">
      <c r="A67" s="113" t="s">
        <v>62</v>
      </c>
      <c r="B67" s="210" t="s">
        <v>63</v>
      </c>
      <c r="C67" s="212"/>
      <c r="D67" s="212"/>
      <c r="E67" s="212"/>
      <c r="F67" s="212"/>
      <c r="G67" s="212"/>
    </row>
    <row r="68" s="169" customFormat="1" ht="6.75" customHeight="1" spans="1:7">
      <c r="A68" s="212"/>
      <c r="B68" s="210"/>
      <c r="C68" s="114"/>
      <c r="D68" s="114"/>
      <c r="E68" s="114"/>
      <c r="F68" s="114"/>
      <c r="G68" s="114"/>
    </row>
    <row r="69" ht="15" customHeight="1" spans="1:7">
      <c r="A69" s="114" t="s">
        <v>252</v>
      </c>
      <c r="B69" s="214" t="s">
        <v>65</v>
      </c>
      <c r="C69" s="112">
        <v>36747</v>
      </c>
      <c r="D69" s="112">
        <v>4000</v>
      </c>
      <c r="E69" s="112">
        <f>+F69-D69</f>
        <v>106000</v>
      </c>
      <c r="F69" s="112">
        <v>110000</v>
      </c>
      <c r="G69" s="112">
        <v>110000</v>
      </c>
    </row>
    <row r="70" ht="15" customHeight="1" spans="1:7">
      <c r="A70" s="114" t="s">
        <v>253</v>
      </c>
      <c r="B70" s="214" t="s">
        <v>78</v>
      </c>
      <c r="C70" s="112">
        <v>116273</v>
      </c>
      <c r="D70" s="112">
        <v>46360</v>
      </c>
      <c r="E70" s="112">
        <f>+F70-D70</f>
        <v>109640</v>
      </c>
      <c r="F70" s="112">
        <v>156000</v>
      </c>
      <c r="G70" s="112">
        <v>156000</v>
      </c>
    </row>
    <row r="71" ht="15" customHeight="1" spans="1:7">
      <c r="A71" s="114" t="s">
        <v>656</v>
      </c>
      <c r="B71" s="214"/>
      <c r="C71" s="112"/>
      <c r="D71" s="112"/>
      <c r="E71" s="112"/>
      <c r="F71" s="112"/>
      <c r="G71" s="112"/>
    </row>
    <row r="72" ht="15" customHeight="1" spans="1:7">
      <c r="A72" s="114" t="s">
        <v>657</v>
      </c>
      <c r="B72" s="214" t="s">
        <v>88</v>
      </c>
      <c r="C72" s="112">
        <v>186439.5</v>
      </c>
      <c r="D72" s="112">
        <v>281247.87</v>
      </c>
      <c r="E72" s="112">
        <f>+F72-D72</f>
        <v>93752.13</v>
      </c>
      <c r="F72" s="112">
        <v>375000</v>
      </c>
      <c r="G72" s="112">
        <v>375000</v>
      </c>
    </row>
    <row r="73" ht="15" customHeight="1" spans="1:7">
      <c r="A73" s="114" t="s">
        <v>658</v>
      </c>
      <c r="B73" s="214"/>
      <c r="C73" s="112"/>
      <c r="D73" s="112"/>
      <c r="E73" s="112"/>
      <c r="F73" s="112"/>
      <c r="G73" s="112"/>
    </row>
    <row r="74" ht="15" customHeight="1" spans="1:7">
      <c r="A74" s="114" t="s">
        <v>659</v>
      </c>
      <c r="B74" s="214" t="s">
        <v>90</v>
      </c>
      <c r="C74" s="112">
        <v>81360</v>
      </c>
      <c r="D74" s="112">
        <v>77990</v>
      </c>
      <c r="E74" s="112">
        <f t="shared" ref="E74:E85" si="2">+F74-D74</f>
        <v>26010</v>
      </c>
      <c r="F74" s="112">
        <v>104000</v>
      </c>
      <c r="G74" s="112">
        <v>104000</v>
      </c>
    </row>
    <row r="75" ht="15" customHeight="1" spans="1:7">
      <c r="A75" s="114" t="s">
        <v>302</v>
      </c>
      <c r="B75" s="240" t="s">
        <v>110</v>
      </c>
      <c r="C75" s="112"/>
      <c r="D75" s="112"/>
      <c r="E75" s="112"/>
      <c r="F75" s="112"/>
      <c r="G75" s="112"/>
    </row>
    <row r="76" ht="15" customHeight="1" spans="1:7">
      <c r="A76" s="114" t="s">
        <v>427</v>
      </c>
      <c r="B76" s="240"/>
      <c r="C76" s="112">
        <v>0</v>
      </c>
      <c r="D76" s="112">
        <v>0</v>
      </c>
      <c r="E76" s="112">
        <f t="shared" si="2"/>
        <v>20000</v>
      </c>
      <c r="F76" s="112">
        <v>20000</v>
      </c>
      <c r="G76" s="112">
        <v>20000</v>
      </c>
    </row>
    <row r="77" ht="15" customHeight="1" spans="1:7">
      <c r="A77" s="114" t="s">
        <v>399</v>
      </c>
      <c r="B77" s="214" t="s">
        <v>115</v>
      </c>
      <c r="C77" s="112">
        <v>82100</v>
      </c>
      <c r="D77" s="112">
        <v>66000</v>
      </c>
      <c r="E77" s="112">
        <f t="shared" si="2"/>
        <v>38000</v>
      </c>
      <c r="F77" s="112">
        <v>104000</v>
      </c>
      <c r="G77" s="112">
        <v>104000</v>
      </c>
    </row>
    <row r="78" ht="15" customHeight="1" spans="1:7">
      <c r="A78" s="114" t="s">
        <v>256</v>
      </c>
      <c r="B78" s="214" t="s">
        <v>99</v>
      </c>
      <c r="C78" s="112">
        <v>2860802.14</v>
      </c>
      <c r="D78" s="112">
        <v>17796.64</v>
      </c>
      <c r="E78" s="112">
        <f t="shared" si="2"/>
        <v>86203.36</v>
      </c>
      <c r="F78" s="112">
        <v>104000</v>
      </c>
      <c r="G78" s="112">
        <v>104000</v>
      </c>
    </row>
    <row r="79" ht="15" customHeight="1" spans="1:7">
      <c r="A79" s="114" t="s">
        <v>660</v>
      </c>
      <c r="B79" s="214"/>
      <c r="C79" s="112"/>
      <c r="D79" s="112"/>
      <c r="E79" s="112"/>
      <c r="F79" s="112"/>
      <c r="G79" s="112"/>
    </row>
    <row r="80" ht="15" customHeight="1" spans="1:7">
      <c r="A80" s="114" t="s">
        <v>661</v>
      </c>
      <c r="B80" s="214" t="s">
        <v>304</v>
      </c>
      <c r="C80" s="112">
        <v>49985.4</v>
      </c>
      <c r="D80" s="112">
        <v>0</v>
      </c>
      <c r="E80" s="112">
        <f t="shared" si="2"/>
        <v>0</v>
      </c>
      <c r="F80" s="112">
        <v>0</v>
      </c>
      <c r="G80" s="112">
        <v>0</v>
      </c>
    </row>
    <row r="81" ht="15" customHeight="1" spans="1:7">
      <c r="A81" s="114" t="s">
        <v>662</v>
      </c>
      <c r="B81" s="214" t="s">
        <v>99</v>
      </c>
      <c r="C81" s="112">
        <v>884800</v>
      </c>
      <c r="D81" s="112">
        <v>335200</v>
      </c>
      <c r="E81" s="112">
        <f t="shared" si="2"/>
        <v>533000</v>
      </c>
      <c r="F81" s="112">
        <v>868200</v>
      </c>
      <c r="G81" s="112">
        <v>792000</v>
      </c>
    </row>
    <row r="82" ht="15" customHeight="1" spans="1:7">
      <c r="A82" s="114" t="s">
        <v>663</v>
      </c>
      <c r="B82" s="214"/>
      <c r="C82" s="112"/>
      <c r="D82" s="112"/>
      <c r="E82" s="112"/>
      <c r="F82" s="112"/>
      <c r="G82" s="112"/>
    </row>
    <row r="83" ht="15" customHeight="1" spans="1:7">
      <c r="A83" s="114" t="s">
        <v>664</v>
      </c>
      <c r="B83" s="214"/>
      <c r="C83" s="112"/>
      <c r="D83" s="112"/>
      <c r="E83" s="112"/>
      <c r="F83" s="112"/>
      <c r="G83" s="112"/>
    </row>
    <row r="84" ht="15" customHeight="1" spans="1:7">
      <c r="A84" s="114" t="s">
        <v>665</v>
      </c>
      <c r="B84" s="214" t="s">
        <v>99</v>
      </c>
      <c r="C84" s="112">
        <v>25394</v>
      </c>
      <c r="D84" s="112">
        <v>24230</v>
      </c>
      <c r="E84" s="112">
        <f t="shared" ref="E84" si="3">+F84-D84</f>
        <v>3270</v>
      </c>
      <c r="F84" s="112">
        <v>27500</v>
      </c>
      <c r="G84" s="112">
        <v>60000</v>
      </c>
    </row>
    <row r="85" ht="15" customHeight="1" spans="1:7">
      <c r="A85" s="114" t="s">
        <v>666</v>
      </c>
      <c r="B85" s="214" t="s">
        <v>99</v>
      </c>
      <c r="C85" s="112">
        <v>19063037.11</v>
      </c>
      <c r="D85" s="112">
        <v>7224260.08</v>
      </c>
      <c r="E85" s="112">
        <f t="shared" si="2"/>
        <v>11364299.92</v>
      </c>
      <c r="F85" s="112">
        <v>18588560</v>
      </c>
      <c r="G85" s="112">
        <v>17424000</v>
      </c>
    </row>
    <row r="86" ht="15" customHeight="1" spans="1:7">
      <c r="A86" s="114" t="s">
        <v>667</v>
      </c>
      <c r="B86" s="214"/>
      <c r="C86" s="112"/>
      <c r="D86" s="112"/>
      <c r="E86" s="112"/>
      <c r="F86" s="112"/>
      <c r="G86" s="112"/>
    </row>
    <row r="87" ht="15" customHeight="1" spans="1:7">
      <c r="A87" s="114" t="s">
        <v>668</v>
      </c>
      <c r="B87" s="214" t="s">
        <v>99</v>
      </c>
      <c r="C87" s="263" t="s">
        <v>526</v>
      </c>
      <c r="D87" s="264"/>
      <c r="E87" s="264"/>
      <c r="F87" s="265"/>
      <c r="G87" s="112">
        <v>2000000</v>
      </c>
    </row>
    <row r="88" ht="15" customHeight="1" spans="1:7">
      <c r="A88" s="212"/>
      <c r="B88" s="112"/>
      <c r="C88" s="112"/>
      <c r="D88" s="112"/>
      <c r="E88" s="112"/>
      <c r="F88" s="112"/>
      <c r="G88" s="112"/>
    </row>
    <row r="89" ht="16.5" customHeight="1" spans="1:7">
      <c r="A89" s="179" t="s">
        <v>262</v>
      </c>
      <c r="B89" s="217"/>
      <c r="C89" s="148">
        <f>SUM(C69:C88)</f>
        <v>23386938.15</v>
      </c>
      <c r="D89" s="148">
        <f t="shared" ref="D89:G89" si="4">SUM(D69:D88)</f>
        <v>8077084.59</v>
      </c>
      <c r="E89" s="148">
        <f t="shared" si="4"/>
        <v>12380175.41</v>
      </c>
      <c r="F89" s="148">
        <f t="shared" si="4"/>
        <v>20457260</v>
      </c>
      <c r="G89" s="148">
        <f t="shared" si="4"/>
        <v>21249000</v>
      </c>
    </row>
    <row r="90" ht="16.5" customHeight="1" spans="1:7">
      <c r="A90" s="182" t="s">
        <v>183</v>
      </c>
      <c r="B90" s="218"/>
      <c r="C90" s="151"/>
      <c r="D90" s="151"/>
      <c r="E90" s="151"/>
      <c r="F90" s="151"/>
      <c r="G90" s="151"/>
    </row>
    <row r="91" ht="16.5" customHeight="1" spans="1:7">
      <c r="A91" s="179" t="s">
        <v>238</v>
      </c>
      <c r="B91" s="217"/>
      <c r="C91" s="148">
        <f>C42+C89</f>
        <v>63972171.95</v>
      </c>
      <c r="D91" s="148">
        <f>D42+D89</f>
        <v>28420367.23</v>
      </c>
      <c r="E91" s="148">
        <f>E42+E89</f>
        <v>39075227.85</v>
      </c>
      <c r="F91" s="148">
        <f>F42+F89</f>
        <v>67495595.08</v>
      </c>
      <c r="G91" s="148">
        <f>G42+G89</f>
        <v>69933778</v>
      </c>
    </row>
    <row r="92" ht="16.5" customHeight="1" spans="1:7">
      <c r="A92" s="182"/>
      <c r="B92" s="218"/>
      <c r="C92" s="151"/>
      <c r="D92" s="151"/>
      <c r="E92" s="151"/>
      <c r="F92" s="151"/>
      <c r="G92" s="151"/>
    </row>
    <row r="95" spans="1:5">
      <c r="A95" s="93" t="s">
        <v>239</v>
      </c>
      <c r="B95" s="93" t="s">
        <v>240</v>
      </c>
      <c r="E95" s="93" t="s">
        <v>370</v>
      </c>
    </row>
    <row r="99" spans="1:1">
      <c r="A99" s="199"/>
    </row>
    <row r="100" spans="1:7">
      <c r="A100" s="199" t="s">
        <v>669</v>
      </c>
      <c r="B100" s="199" t="s">
        <v>243</v>
      </c>
      <c r="C100" s="199"/>
      <c r="D100" s="199"/>
      <c r="E100" s="199" t="s">
        <v>244</v>
      </c>
      <c r="F100" s="199"/>
      <c r="G100" s="199"/>
    </row>
    <row r="101" ht="15" customHeight="1" spans="1:7">
      <c r="A101" s="200" t="s">
        <v>276</v>
      </c>
      <c r="B101" s="200" t="s">
        <v>265</v>
      </c>
      <c r="C101" s="200"/>
      <c r="D101" s="200"/>
      <c r="E101" s="200" t="s">
        <v>247</v>
      </c>
      <c r="F101" s="200"/>
      <c r="G101" s="200"/>
    </row>
    <row r="102" spans="2:4">
      <c r="B102" s="200"/>
      <c r="C102" s="200"/>
      <c r="D102" s="200"/>
    </row>
    <row r="104" ht="18" customHeight="1"/>
    <row r="105" ht="13.5" customHeight="1" spans="1:7">
      <c r="A105" s="137"/>
      <c r="B105" s="137"/>
      <c r="C105" s="137"/>
      <c r="D105" s="137"/>
      <c r="E105" s="137"/>
      <c r="F105" s="137"/>
      <c r="G105" s="137"/>
    </row>
    <row r="106" ht="13.5" customHeight="1" spans="1:7">
      <c r="A106" s="137"/>
      <c r="B106" s="137"/>
      <c r="C106" s="137"/>
      <c r="D106" s="137"/>
      <c r="E106" s="137"/>
      <c r="F106" s="137"/>
      <c r="G106" s="137"/>
    </row>
  </sheetData>
  <sheetProtection password="D60D" sheet="1" objects="1"/>
  <mergeCells count="43">
    <mergeCell ref="A5:G5"/>
    <mergeCell ref="A6:G6"/>
    <mergeCell ref="D10:F10"/>
    <mergeCell ref="A58:G58"/>
    <mergeCell ref="A59:G59"/>
    <mergeCell ref="D63:F63"/>
    <mergeCell ref="C87:F87"/>
    <mergeCell ref="B100:D100"/>
    <mergeCell ref="E100:G100"/>
    <mergeCell ref="B101:D101"/>
    <mergeCell ref="E101:G101"/>
    <mergeCell ref="B102:D102"/>
    <mergeCell ref="A10:A12"/>
    <mergeCell ref="A42:A43"/>
    <mergeCell ref="A63:A65"/>
    <mergeCell ref="A89:A90"/>
    <mergeCell ref="A91:A92"/>
    <mergeCell ref="B10:B12"/>
    <mergeCell ref="B63:B65"/>
    <mergeCell ref="B75:B76"/>
    <mergeCell ref="C10:C11"/>
    <mergeCell ref="C42:C43"/>
    <mergeCell ref="C63:C64"/>
    <mergeCell ref="C89:C90"/>
    <mergeCell ref="C91:C92"/>
    <mergeCell ref="D42:D43"/>
    <mergeCell ref="D89:D90"/>
    <mergeCell ref="D91:D92"/>
    <mergeCell ref="E42:E43"/>
    <mergeCell ref="E89:E90"/>
    <mergeCell ref="E91:E92"/>
    <mergeCell ref="F11:F12"/>
    <mergeCell ref="F42:F43"/>
    <mergeCell ref="F64:F65"/>
    <mergeCell ref="F89:F90"/>
    <mergeCell ref="F91:F92"/>
    <mergeCell ref="G10:G11"/>
    <mergeCell ref="G42:G43"/>
    <mergeCell ref="G63:G64"/>
    <mergeCell ref="G89:G90"/>
    <mergeCell ref="G91:G92"/>
    <mergeCell ref="A105:G106"/>
    <mergeCell ref="A52:G53"/>
  </mergeCells>
  <pageMargins left="0.432638888888889" right="0.156944444444444" top="0.590277777777778" bottom="0.196527777777778" header="0.472222222222222" footer="0.156944444444444"/>
  <pageSetup paperSize="256" orientation="portrait"/>
  <headerFooter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H158"/>
  <sheetViews>
    <sheetView topLeftCell="A127" workbookViewId="0">
      <selection activeCell="F147" sqref="F147"/>
    </sheetView>
  </sheetViews>
  <sheetFormatPr defaultColWidth="9" defaultRowHeight="12" outlineLevelCol="7"/>
  <cols>
    <col min="1" max="1" width="32.7109375" style="93" customWidth="1"/>
    <col min="2" max="2" width="7.7109375" style="93" customWidth="1"/>
    <col min="3" max="5" width="11.4296875" style="93" customWidth="1"/>
    <col min="6" max="6" width="11.7109375" style="93" customWidth="1"/>
    <col min="7" max="7" width="12.859375" style="93" customWidth="1"/>
    <col min="8" max="16384" width="9.140625" style="93"/>
  </cols>
  <sheetData>
    <row r="1" spans="1:1">
      <c r="A1" s="93" t="s">
        <v>0</v>
      </c>
    </row>
    <row r="2" spans="1:1">
      <c r="A2" s="93" t="s">
        <v>433</v>
      </c>
    </row>
    <row r="3" ht="15" customHeight="1" spans="1:2">
      <c r="A3" s="95"/>
      <c r="B3" s="201"/>
    </row>
    <row r="4" ht="15" customHeight="1" spans="2:2">
      <c r="B4" s="201"/>
    </row>
    <row r="5" ht="15" customHeight="1" spans="1:7">
      <c r="A5" s="97" t="s">
        <v>2</v>
      </c>
      <c r="B5" s="97"/>
      <c r="C5" s="97"/>
      <c r="D5" s="97"/>
      <c r="E5" s="97"/>
      <c r="F5" s="97"/>
      <c r="G5" s="97"/>
    </row>
    <row r="6" ht="15" customHeight="1" spans="1:7">
      <c r="A6" s="98" t="s">
        <v>3</v>
      </c>
      <c r="B6" s="98"/>
      <c r="C6" s="98"/>
      <c r="D6" s="98"/>
      <c r="E6" s="98"/>
      <c r="F6" s="98"/>
      <c r="G6" s="98"/>
    </row>
    <row r="7" spans="2:2">
      <c r="B7" s="201"/>
    </row>
    <row r="8" ht="14" spans="1:2">
      <c r="A8" s="202" t="s">
        <v>670</v>
      </c>
      <c r="B8" s="201"/>
    </row>
    <row r="9" ht="15" customHeight="1" spans="2:2">
      <c r="B9" s="201"/>
    </row>
    <row r="10" ht="15" customHeight="1" spans="1:7">
      <c r="A10" s="101" t="s">
        <v>5</v>
      </c>
      <c r="B10" s="179" t="s">
        <v>6</v>
      </c>
      <c r="C10" s="102" t="s">
        <v>7</v>
      </c>
      <c r="D10" s="139" t="s">
        <v>8</v>
      </c>
      <c r="E10" s="223"/>
      <c r="F10" s="140"/>
      <c r="G10" s="102" t="s">
        <v>9</v>
      </c>
    </row>
    <row r="11" ht="15" customHeight="1" spans="1:8">
      <c r="A11" s="105"/>
      <c r="B11" s="203"/>
      <c r="C11" s="106"/>
      <c r="D11" s="204" t="s">
        <v>10</v>
      </c>
      <c r="E11" s="204" t="s">
        <v>11</v>
      </c>
      <c r="F11" s="204" t="s">
        <v>12</v>
      </c>
      <c r="G11" s="106"/>
      <c r="H11" s="224"/>
    </row>
    <row r="12" ht="15" customHeight="1" spans="1:7">
      <c r="A12" s="105"/>
      <c r="B12" s="182"/>
      <c r="C12" s="105">
        <v>2020</v>
      </c>
      <c r="D12" s="205" t="s">
        <v>13</v>
      </c>
      <c r="E12" s="205" t="s">
        <v>14</v>
      </c>
      <c r="F12" s="205"/>
      <c r="G12" s="106">
        <v>2022</v>
      </c>
    </row>
    <row r="13" ht="9" customHeight="1" spans="1:7">
      <c r="A13" s="206"/>
      <c r="B13" s="207"/>
      <c r="C13" s="206"/>
      <c r="D13" s="206"/>
      <c r="E13" s="206"/>
      <c r="F13" s="206"/>
      <c r="G13" s="237"/>
    </row>
    <row r="14" ht="15" customHeight="1" spans="1:7">
      <c r="A14" s="113" t="s">
        <v>15</v>
      </c>
      <c r="B14" s="210" t="s">
        <v>16</v>
      </c>
      <c r="C14" s="212"/>
      <c r="D14" s="212"/>
      <c r="E14" s="212"/>
      <c r="F14" s="212"/>
      <c r="G14" s="212"/>
    </row>
    <row r="15" s="169" customFormat="1" ht="6.75" customHeight="1" spans="1:7">
      <c r="A15" s="212"/>
      <c r="B15" s="210"/>
      <c r="C15" s="114"/>
      <c r="D15" s="114"/>
      <c r="E15" s="114"/>
      <c r="F15" s="114"/>
      <c r="G15" s="114"/>
    </row>
    <row r="16" s="169" customFormat="1" ht="15" customHeight="1" spans="1:7">
      <c r="A16" s="114" t="s">
        <v>435</v>
      </c>
      <c r="B16" s="214" t="s">
        <v>18</v>
      </c>
      <c r="C16" s="112">
        <v>1431607</v>
      </c>
      <c r="D16" s="112">
        <v>712304.91</v>
      </c>
      <c r="E16" s="112">
        <f>F16-D16</f>
        <v>1279008.09</v>
      </c>
      <c r="F16" s="112">
        <v>1991313</v>
      </c>
      <c r="G16" s="112">
        <v>3715752</v>
      </c>
    </row>
    <row r="17" s="169" customFormat="1" ht="15" customHeight="1" spans="1:7">
      <c r="A17" s="114" t="s">
        <v>436</v>
      </c>
      <c r="B17" s="214" t="s">
        <v>437</v>
      </c>
      <c r="C17" s="112">
        <v>862589.87</v>
      </c>
      <c r="D17" s="112">
        <v>456402</v>
      </c>
      <c r="E17" s="112">
        <f t="shared" ref="E17:E35" si="0">F17-D17</f>
        <v>550733</v>
      </c>
      <c r="F17" s="112">
        <v>1007135</v>
      </c>
      <c r="G17" s="112">
        <v>1066212</v>
      </c>
    </row>
    <row r="18" s="169" customFormat="1" ht="15" customHeight="1" spans="1:7">
      <c r="A18" s="114" t="s">
        <v>438</v>
      </c>
      <c r="B18" s="214" t="s">
        <v>20</v>
      </c>
      <c r="C18" s="112">
        <v>278826.67</v>
      </c>
      <c r="D18" s="112">
        <v>135741.94</v>
      </c>
      <c r="E18" s="112">
        <f t="shared" si="0"/>
        <v>194468.1</v>
      </c>
      <c r="F18" s="112">
        <v>330210.04</v>
      </c>
      <c r="G18" s="112">
        <v>528000</v>
      </c>
    </row>
    <row r="19" s="169" customFormat="1" ht="15" customHeight="1" spans="1:7">
      <c r="A19" s="114" t="s">
        <v>441</v>
      </c>
      <c r="B19" s="214" t="s">
        <v>26</v>
      </c>
      <c r="C19" s="112">
        <v>72000</v>
      </c>
      <c r="D19" s="112">
        <v>60000</v>
      </c>
      <c r="E19" s="112">
        <f t="shared" si="0"/>
        <v>30000</v>
      </c>
      <c r="F19" s="112">
        <v>90000</v>
      </c>
      <c r="G19" s="112">
        <v>132000</v>
      </c>
    </row>
    <row r="20" s="169" customFormat="1" ht="15" customHeight="1" spans="1:7">
      <c r="A20" s="114" t="s">
        <v>442</v>
      </c>
      <c r="B20" s="214" t="s">
        <v>28</v>
      </c>
      <c r="C20" s="112"/>
      <c r="D20" s="112"/>
      <c r="E20" s="112"/>
      <c r="F20" s="112"/>
      <c r="G20" s="112"/>
    </row>
    <row r="21" s="169" customFormat="1" ht="15" customHeight="1" spans="1:7">
      <c r="A21" s="114" t="s">
        <v>443</v>
      </c>
      <c r="B21" s="214"/>
      <c r="C21" s="112">
        <v>0</v>
      </c>
      <c r="D21" s="112">
        <v>15000</v>
      </c>
      <c r="E21" s="112">
        <f t="shared" si="0"/>
        <v>20000</v>
      </c>
      <c r="F21" s="112">
        <v>35000</v>
      </c>
      <c r="G21" s="112">
        <v>0</v>
      </c>
    </row>
    <row r="22" s="169" customFormat="1" ht="15" customHeight="1" spans="1:7">
      <c r="A22" s="114" t="s">
        <v>444</v>
      </c>
      <c r="B22" s="214"/>
      <c r="C22" s="112">
        <v>0</v>
      </c>
      <c r="D22" s="112">
        <v>0</v>
      </c>
      <c r="E22" s="112">
        <f t="shared" si="0"/>
        <v>0</v>
      </c>
      <c r="F22" s="112">
        <v>0</v>
      </c>
      <c r="G22" s="112">
        <v>4344</v>
      </c>
    </row>
    <row r="23" s="169" customFormat="1" ht="15" customHeight="1" spans="1:7">
      <c r="A23" s="114" t="s">
        <v>446</v>
      </c>
      <c r="B23" s="214" t="s">
        <v>34</v>
      </c>
      <c r="C23" s="112">
        <v>202447</v>
      </c>
      <c r="D23" s="112">
        <v>0</v>
      </c>
      <c r="E23" s="112">
        <f t="shared" si="0"/>
        <v>292169</v>
      </c>
      <c r="F23" s="112">
        <v>292169</v>
      </c>
      <c r="G23" s="112">
        <v>398497</v>
      </c>
    </row>
    <row r="24" s="169" customFormat="1" ht="15" customHeight="1" spans="1:7">
      <c r="A24" s="114" t="s">
        <v>447</v>
      </c>
      <c r="B24" s="214" t="s">
        <v>36</v>
      </c>
      <c r="C24" s="112">
        <v>60000</v>
      </c>
      <c r="D24" s="112">
        <v>0</v>
      </c>
      <c r="E24" s="112">
        <f t="shared" si="0"/>
        <v>75000</v>
      </c>
      <c r="F24" s="112">
        <v>75000</v>
      </c>
      <c r="G24" s="112">
        <v>110000</v>
      </c>
    </row>
    <row r="25" s="169" customFormat="1" ht="15" customHeight="1" spans="1:7">
      <c r="A25" s="114" t="s">
        <v>448</v>
      </c>
      <c r="B25" s="214" t="s">
        <v>38</v>
      </c>
      <c r="C25" s="112"/>
      <c r="D25" s="112"/>
      <c r="E25" s="112"/>
      <c r="F25" s="112"/>
      <c r="G25" s="112"/>
    </row>
    <row r="26" s="169" customFormat="1" ht="15" customHeight="1" spans="1:7">
      <c r="A26" s="114" t="s">
        <v>449</v>
      </c>
      <c r="B26" s="214"/>
      <c r="C26" s="112">
        <v>167908</v>
      </c>
      <c r="D26" s="112">
        <v>195254</v>
      </c>
      <c r="E26" s="112">
        <f t="shared" si="0"/>
        <v>32824</v>
      </c>
      <c r="F26" s="112">
        <v>228078</v>
      </c>
      <c r="G26" s="112">
        <v>398497</v>
      </c>
    </row>
    <row r="27" s="169" customFormat="1" ht="15" customHeight="1" spans="1:7">
      <c r="A27" s="114" t="s">
        <v>450</v>
      </c>
      <c r="B27" s="214"/>
      <c r="C27" s="142" t="s">
        <v>41</v>
      </c>
      <c r="D27" s="112">
        <v>0</v>
      </c>
      <c r="E27" s="112">
        <v>0</v>
      </c>
      <c r="F27" s="112">
        <v>0</v>
      </c>
      <c r="G27" s="112">
        <v>110000</v>
      </c>
    </row>
    <row r="28" s="169" customFormat="1" ht="15" customHeight="1" spans="1:7">
      <c r="A28" s="114" t="s">
        <v>451</v>
      </c>
      <c r="B28" s="214" t="s">
        <v>43</v>
      </c>
      <c r="C28" s="112">
        <v>261912.82</v>
      </c>
      <c r="D28" s="112">
        <v>140244.83</v>
      </c>
      <c r="E28" s="112">
        <f t="shared" si="0"/>
        <v>219570.49</v>
      </c>
      <c r="F28" s="112">
        <v>359815.32</v>
      </c>
      <c r="G28" s="112">
        <v>573837</v>
      </c>
    </row>
    <row r="29" s="169" customFormat="1" ht="15" customHeight="1" spans="1:7">
      <c r="A29" s="114" t="s">
        <v>452</v>
      </c>
      <c r="B29" s="214" t="s">
        <v>45</v>
      </c>
      <c r="C29" s="112">
        <v>15193.62</v>
      </c>
      <c r="D29" s="112">
        <v>6800</v>
      </c>
      <c r="E29" s="112">
        <f t="shared" si="0"/>
        <v>9400</v>
      </c>
      <c r="F29" s="112">
        <v>16200</v>
      </c>
      <c r="G29" s="112">
        <v>26400</v>
      </c>
    </row>
    <row r="30" s="169" customFormat="1" ht="15" customHeight="1" spans="1:7">
      <c r="A30" s="114" t="s">
        <v>453</v>
      </c>
      <c r="B30" s="214" t="s">
        <v>47</v>
      </c>
      <c r="C30" s="112">
        <v>33470.38</v>
      </c>
      <c r="D30" s="112">
        <v>37097.92</v>
      </c>
      <c r="E30" s="112">
        <f t="shared" si="0"/>
        <v>14737.08</v>
      </c>
      <c r="F30" s="112">
        <v>51835</v>
      </c>
      <c r="G30" s="112">
        <v>74484</v>
      </c>
    </row>
    <row r="31" s="169" customFormat="1" ht="15" customHeight="1" spans="1:7">
      <c r="A31" s="114" t="s">
        <v>454</v>
      </c>
      <c r="B31" s="214" t="s">
        <v>49</v>
      </c>
      <c r="C31" s="112">
        <v>13600</v>
      </c>
      <c r="D31" s="112">
        <v>6800</v>
      </c>
      <c r="E31" s="112">
        <f t="shared" si="0"/>
        <v>9400</v>
      </c>
      <c r="F31" s="112">
        <v>16200</v>
      </c>
      <c r="G31" s="112">
        <v>26400</v>
      </c>
    </row>
    <row r="32" s="169" customFormat="1" ht="15" customHeight="1" spans="1:7">
      <c r="A32" s="114" t="s">
        <v>456</v>
      </c>
      <c r="B32" s="214"/>
      <c r="C32" s="112"/>
      <c r="D32" s="112"/>
      <c r="E32" s="112"/>
      <c r="F32" s="112"/>
      <c r="G32" s="112"/>
    </row>
    <row r="33" s="169" customFormat="1" ht="15" customHeight="1" spans="1:7">
      <c r="A33" s="114" t="s">
        <v>457</v>
      </c>
      <c r="B33" s="214" t="s">
        <v>458</v>
      </c>
      <c r="C33" s="112">
        <v>0</v>
      </c>
      <c r="D33" s="112">
        <v>0</v>
      </c>
      <c r="E33" s="112">
        <f t="shared" si="0"/>
        <v>0</v>
      </c>
      <c r="F33" s="112">
        <v>0</v>
      </c>
      <c r="G33" s="112">
        <v>10800</v>
      </c>
    </row>
    <row r="34" s="169" customFormat="1" ht="15" customHeight="1" spans="1:7">
      <c r="A34" s="114" t="s">
        <v>459</v>
      </c>
      <c r="B34" s="214" t="s">
        <v>460</v>
      </c>
      <c r="C34" s="112">
        <v>0</v>
      </c>
      <c r="D34" s="112">
        <v>0</v>
      </c>
      <c r="E34" s="112">
        <f t="shared" si="0"/>
        <v>0</v>
      </c>
      <c r="F34" s="112">
        <v>0</v>
      </c>
      <c r="G34" s="112">
        <v>1500</v>
      </c>
    </row>
    <row r="35" s="169" customFormat="1" ht="15" customHeight="1" spans="1:7">
      <c r="A35" s="114" t="s">
        <v>461</v>
      </c>
      <c r="B35" s="214" t="s">
        <v>462</v>
      </c>
      <c r="C35" s="112">
        <v>0</v>
      </c>
      <c r="D35" s="112">
        <v>0</v>
      </c>
      <c r="E35" s="112">
        <f t="shared" si="0"/>
        <v>0</v>
      </c>
      <c r="F35" s="112">
        <v>0</v>
      </c>
      <c r="G35" s="112">
        <v>57732</v>
      </c>
    </row>
    <row r="36" s="169" customFormat="1" ht="15" customHeight="1" spans="1:7">
      <c r="A36" s="114" t="s">
        <v>463</v>
      </c>
      <c r="B36" s="214"/>
      <c r="C36" s="112"/>
      <c r="D36" s="112"/>
      <c r="E36" s="112"/>
      <c r="F36" s="112"/>
      <c r="G36" s="112"/>
    </row>
    <row r="37" s="169" customFormat="1" ht="15" customHeight="1" spans="1:7">
      <c r="A37" s="114" t="s">
        <v>53</v>
      </c>
      <c r="B37" s="214"/>
      <c r="C37" s="112"/>
      <c r="D37" s="112"/>
      <c r="E37" s="112"/>
      <c r="F37" s="112"/>
      <c r="G37" s="112"/>
    </row>
    <row r="38" s="169" customFormat="1" ht="15" customHeight="1" spans="1:7">
      <c r="A38" s="114" t="s">
        <v>54</v>
      </c>
      <c r="B38" s="214"/>
      <c r="C38" s="112"/>
      <c r="D38" s="112"/>
      <c r="E38" s="112"/>
      <c r="F38" s="112"/>
      <c r="G38" s="112"/>
    </row>
    <row r="39" s="169" customFormat="1" ht="15" customHeight="1" spans="1:7">
      <c r="A39" s="114" t="s">
        <v>464</v>
      </c>
      <c r="B39" s="214" t="s">
        <v>18</v>
      </c>
      <c r="C39" s="112">
        <v>0</v>
      </c>
      <c r="D39" s="112">
        <v>0</v>
      </c>
      <c r="E39" s="112">
        <f t="shared" ref="E39:E43" si="1">+F39-D39</f>
        <v>0</v>
      </c>
      <c r="F39" s="112">
        <v>0</v>
      </c>
      <c r="G39" s="112">
        <v>103943</v>
      </c>
    </row>
    <row r="40" s="169" customFormat="1" ht="15" customHeight="1" spans="1:7">
      <c r="A40" s="114" t="s">
        <v>465</v>
      </c>
      <c r="B40" s="214" t="s">
        <v>437</v>
      </c>
      <c r="C40" s="112">
        <v>0</v>
      </c>
      <c r="D40" s="112">
        <v>0</v>
      </c>
      <c r="E40" s="112">
        <v>0</v>
      </c>
      <c r="F40" s="112">
        <v>0</v>
      </c>
      <c r="G40" s="112">
        <v>24332</v>
      </c>
    </row>
    <row r="41" spans="1:7">
      <c r="A41" s="114" t="s">
        <v>466</v>
      </c>
      <c r="B41" s="214" t="s">
        <v>34</v>
      </c>
      <c r="C41" s="112">
        <v>0</v>
      </c>
      <c r="D41" s="112">
        <v>0</v>
      </c>
      <c r="E41" s="112">
        <f t="shared" si="1"/>
        <v>0</v>
      </c>
      <c r="F41" s="112">
        <v>0</v>
      </c>
      <c r="G41" s="112">
        <v>18325</v>
      </c>
    </row>
    <row r="42" spans="1:7">
      <c r="A42" s="114" t="s">
        <v>467</v>
      </c>
      <c r="B42" s="214" t="s">
        <v>43</v>
      </c>
      <c r="C42" s="112">
        <v>0</v>
      </c>
      <c r="D42" s="112">
        <v>0</v>
      </c>
      <c r="E42" s="112">
        <f t="shared" si="1"/>
        <v>0</v>
      </c>
      <c r="F42" s="112">
        <v>0</v>
      </c>
      <c r="G42" s="112">
        <v>15393</v>
      </c>
    </row>
    <row r="43" spans="1:7">
      <c r="A43" s="114" t="s">
        <v>468</v>
      </c>
      <c r="B43" s="214" t="s">
        <v>47</v>
      </c>
      <c r="C43" s="112">
        <v>0</v>
      </c>
      <c r="D43" s="112">
        <v>0</v>
      </c>
      <c r="E43" s="112">
        <f t="shared" si="1"/>
        <v>0</v>
      </c>
      <c r="F43" s="112">
        <v>0</v>
      </c>
      <c r="G43" s="112">
        <v>5304</v>
      </c>
    </row>
    <row r="44" s="169" customFormat="1" ht="15" customHeight="1" spans="1:7">
      <c r="A44" s="114"/>
      <c r="B44" s="210"/>
      <c r="C44" s="112"/>
      <c r="D44" s="112"/>
      <c r="E44" s="112"/>
      <c r="F44" s="112"/>
      <c r="G44" s="112"/>
    </row>
    <row r="45" s="169" customFormat="1" ht="15" customHeight="1" spans="1:7">
      <c r="A45" s="114"/>
      <c r="B45" s="162"/>
      <c r="C45" s="162"/>
      <c r="D45" s="162"/>
      <c r="E45" s="162"/>
      <c r="F45" s="162"/>
      <c r="G45" s="162"/>
    </row>
    <row r="46" ht="16.5" customHeight="1" spans="1:7">
      <c r="A46" s="179" t="s">
        <v>59</v>
      </c>
      <c r="B46" s="217"/>
      <c r="C46" s="148">
        <f>SUM(C16:C45)</f>
        <v>3399555.36</v>
      </c>
      <c r="D46" s="148">
        <f>SUM(D16:D45)</f>
        <v>1765645.6</v>
      </c>
      <c r="E46" s="148">
        <f>SUM(E16:E45)</f>
        <v>2727309.76</v>
      </c>
      <c r="F46" s="148">
        <f>SUM(F16:F45)</f>
        <v>4492955.36</v>
      </c>
      <c r="G46" s="148">
        <f>SUM(G16:G45)</f>
        <v>7401752</v>
      </c>
    </row>
    <row r="47" ht="16.5" customHeight="1" spans="1:7">
      <c r="A47" s="182"/>
      <c r="B47" s="218"/>
      <c r="C47" s="151"/>
      <c r="D47" s="151"/>
      <c r="E47" s="151"/>
      <c r="F47" s="151"/>
      <c r="G47" s="151"/>
    </row>
    <row r="48" spans="1:1">
      <c r="A48" s="236"/>
    </row>
    <row r="49" spans="1:1">
      <c r="A49" s="236"/>
    </row>
    <row r="50" ht="22.5" customHeight="1" spans="1:1">
      <c r="A50" s="236"/>
    </row>
    <row r="51" ht="13.5" customHeight="1" spans="1:7">
      <c r="A51" s="137"/>
      <c r="B51" s="137"/>
      <c r="C51" s="137"/>
      <c r="D51" s="137"/>
      <c r="E51" s="137"/>
      <c r="F51" s="137"/>
      <c r="G51" s="137"/>
    </row>
    <row r="52" ht="13.5" customHeight="1" spans="1:7">
      <c r="A52" s="137"/>
      <c r="B52" s="137"/>
      <c r="C52" s="137"/>
      <c r="D52" s="137"/>
      <c r="E52" s="137"/>
      <c r="F52" s="137"/>
      <c r="G52" s="137"/>
    </row>
    <row r="53" spans="1:1">
      <c r="A53" s="93" t="s">
        <v>0</v>
      </c>
    </row>
    <row r="54" spans="1:1">
      <c r="A54" s="93" t="s">
        <v>522</v>
      </c>
    </row>
    <row r="55" ht="15" customHeight="1" spans="1:2">
      <c r="A55" s="95"/>
      <c r="B55" s="201"/>
    </row>
    <row r="56" ht="15" customHeight="1" spans="2:2">
      <c r="B56" s="201"/>
    </row>
    <row r="57" ht="15" customHeight="1" spans="1:7">
      <c r="A57" s="97" t="s">
        <v>2</v>
      </c>
      <c r="B57" s="97"/>
      <c r="C57" s="97"/>
      <c r="D57" s="97"/>
      <c r="E57" s="97"/>
      <c r="F57" s="97"/>
      <c r="G57" s="97"/>
    </row>
    <row r="58" ht="15" customHeight="1" spans="1:7">
      <c r="A58" s="98" t="s">
        <v>3</v>
      </c>
      <c r="B58" s="98"/>
      <c r="C58" s="98"/>
      <c r="D58" s="98"/>
      <c r="E58" s="98"/>
      <c r="F58" s="98"/>
      <c r="G58" s="98"/>
    </row>
    <row r="59" spans="2:2">
      <c r="B59" s="201"/>
    </row>
    <row r="60" ht="14" spans="1:2">
      <c r="A60" s="202" t="s">
        <v>670</v>
      </c>
      <c r="B60" s="201"/>
    </row>
    <row r="61" ht="15" customHeight="1" spans="2:2">
      <c r="B61" s="201"/>
    </row>
    <row r="62" ht="15" customHeight="1" spans="1:7">
      <c r="A62" s="101" t="s">
        <v>5</v>
      </c>
      <c r="B62" s="179" t="s">
        <v>6</v>
      </c>
      <c r="C62" s="102" t="s">
        <v>7</v>
      </c>
      <c r="D62" s="139" t="s">
        <v>8</v>
      </c>
      <c r="E62" s="223"/>
      <c r="F62" s="140"/>
      <c r="G62" s="102" t="s">
        <v>9</v>
      </c>
    </row>
    <row r="63" ht="15" customHeight="1" spans="1:8">
      <c r="A63" s="105"/>
      <c r="B63" s="203"/>
      <c r="C63" s="106"/>
      <c r="D63" s="204" t="s">
        <v>10</v>
      </c>
      <c r="E63" s="204" t="s">
        <v>11</v>
      </c>
      <c r="F63" s="204" t="s">
        <v>12</v>
      </c>
      <c r="G63" s="106"/>
      <c r="H63" s="224"/>
    </row>
    <row r="64" ht="15" customHeight="1" spans="1:7">
      <c r="A64" s="105"/>
      <c r="B64" s="182"/>
      <c r="C64" s="105">
        <v>2020</v>
      </c>
      <c r="D64" s="205" t="s">
        <v>13</v>
      </c>
      <c r="E64" s="205" t="s">
        <v>14</v>
      </c>
      <c r="F64" s="205"/>
      <c r="G64" s="106">
        <v>2022</v>
      </c>
    </row>
    <row r="65" ht="9" customHeight="1" spans="1:7">
      <c r="A65" s="206"/>
      <c r="B65" s="207"/>
      <c r="C65" s="206"/>
      <c r="D65" s="206"/>
      <c r="E65" s="206"/>
      <c r="F65" s="206"/>
      <c r="G65" s="237"/>
    </row>
    <row r="66" ht="15" customHeight="1" spans="1:7">
      <c r="A66" s="113" t="s">
        <v>62</v>
      </c>
      <c r="B66" s="210" t="s">
        <v>63</v>
      </c>
      <c r="C66" s="212"/>
      <c r="D66" s="212"/>
      <c r="E66" s="212"/>
      <c r="F66" s="212"/>
      <c r="G66" s="212"/>
    </row>
    <row r="67" s="169" customFormat="1" ht="6.75" customHeight="1" spans="1:7">
      <c r="A67" s="212"/>
      <c r="B67" s="210"/>
      <c r="C67" s="114"/>
      <c r="D67" s="114"/>
      <c r="E67" s="114"/>
      <c r="F67" s="114"/>
      <c r="G67" s="114"/>
    </row>
    <row r="68" ht="15" customHeight="1" spans="1:7">
      <c r="A68" s="114" t="s">
        <v>671</v>
      </c>
      <c r="B68" s="214" t="s">
        <v>65</v>
      </c>
      <c r="C68" s="112">
        <v>18500</v>
      </c>
      <c r="D68" s="112">
        <v>11500</v>
      </c>
      <c r="E68" s="112">
        <f>+F68-D68</f>
        <v>4500</v>
      </c>
      <c r="F68" s="112">
        <v>16000</v>
      </c>
      <c r="G68" s="112">
        <v>16000</v>
      </c>
    </row>
    <row r="69" ht="15" customHeight="1" spans="1:7">
      <c r="A69" s="114" t="s">
        <v>672</v>
      </c>
      <c r="B69" s="214" t="s">
        <v>69</v>
      </c>
      <c r="C69" s="112">
        <v>0</v>
      </c>
      <c r="D69" s="112">
        <v>0</v>
      </c>
      <c r="E69" s="112">
        <f>+F69-D69</f>
        <v>52000</v>
      </c>
      <c r="F69" s="112">
        <v>52000</v>
      </c>
      <c r="G69" s="112">
        <v>52000</v>
      </c>
    </row>
    <row r="70" ht="15" customHeight="1" spans="1:7">
      <c r="A70" s="114" t="s">
        <v>336</v>
      </c>
      <c r="B70" s="214" t="s">
        <v>78</v>
      </c>
      <c r="C70" s="112"/>
      <c r="D70" s="112"/>
      <c r="E70" s="112"/>
      <c r="F70" s="112"/>
      <c r="G70" s="112"/>
    </row>
    <row r="71" ht="15" customHeight="1" spans="1:7">
      <c r="A71" s="114" t="s">
        <v>673</v>
      </c>
      <c r="B71" s="214"/>
      <c r="C71" s="112">
        <v>188296</v>
      </c>
      <c r="D71" s="112">
        <v>0</v>
      </c>
      <c r="E71" s="112">
        <f t="shared" ref="E71:E76" si="2">+F71-D71</f>
        <v>261000</v>
      </c>
      <c r="F71" s="112">
        <v>261000</v>
      </c>
      <c r="G71" s="112">
        <v>261000</v>
      </c>
    </row>
    <row r="72" ht="15" customHeight="1" spans="1:7">
      <c r="A72" s="114" t="s">
        <v>674</v>
      </c>
      <c r="B72" s="214"/>
      <c r="C72" s="112">
        <v>81640</v>
      </c>
      <c r="D72" s="112">
        <v>0</v>
      </c>
      <c r="E72" s="112">
        <f t="shared" si="2"/>
        <v>156000</v>
      </c>
      <c r="F72" s="112">
        <v>156000</v>
      </c>
      <c r="G72" s="112">
        <v>156000</v>
      </c>
    </row>
    <row r="73" ht="15" customHeight="1" spans="1:7">
      <c r="A73" s="114" t="s">
        <v>675</v>
      </c>
      <c r="B73" s="214" t="s">
        <v>88</v>
      </c>
      <c r="C73" s="112"/>
      <c r="D73" s="112">
        <v>0</v>
      </c>
      <c r="E73" s="112">
        <f t="shared" si="2"/>
        <v>45000</v>
      </c>
      <c r="F73" s="112">
        <v>45000</v>
      </c>
      <c r="G73" s="112">
        <v>45000</v>
      </c>
    </row>
    <row r="74" ht="15" customHeight="1" spans="1:7">
      <c r="A74" s="114" t="s">
        <v>676</v>
      </c>
      <c r="B74" s="214" t="s">
        <v>178</v>
      </c>
      <c r="C74" s="112"/>
      <c r="D74" s="112"/>
      <c r="E74" s="112"/>
      <c r="F74" s="112"/>
      <c r="G74" s="112"/>
    </row>
    <row r="75" ht="15" customHeight="1" spans="1:7">
      <c r="A75" s="114" t="s">
        <v>677</v>
      </c>
      <c r="B75" s="214"/>
      <c r="C75" s="112">
        <v>539949.93</v>
      </c>
      <c r="D75" s="112">
        <v>345855.96</v>
      </c>
      <c r="E75" s="112">
        <f t="shared" si="2"/>
        <v>437144.04</v>
      </c>
      <c r="F75" s="112">
        <v>783000</v>
      </c>
      <c r="G75" s="112">
        <v>783000</v>
      </c>
    </row>
    <row r="76" ht="15" customHeight="1" spans="1:7">
      <c r="A76" s="114" t="s">
        <v>678</v>
      </c>
      <c r="B76" s="214"/>
      <c r="C76" s="112">
        <v>92100</v>
      </c>
      <c r="D76" s="112">
        <v>27300</v>
      </c>
      <c r="E76" s="112">
        <f t="shared" si="2"/>
        <v>86700</v>
      </c>
      <c r="F76" s="112">
        <v>114000</v>
      </c>
      <c r="G76" s="112">
        <v>114000</v>
      </c>
    </row>
    <row r="77" ht="15" customHeight="1" spans="1:7">
      <c r="A77" s="114" t="s">
        <v>490</v>
      </c>
      <c r="B77" s="240" t="s">
        <v>110</v>
      </c>
      <c r="C77" s="112"/>
      <c r="D77" s="112"/>
      <c r="E77" s="112"/>
      <c r="F77" s="112"/>
      <c r="G77" s="112"/>
    </row>
    <row r="78" ht="15" customHeight="1" spans="1:7">
      <c r="A78" s="114" t="s">
        <v>280</v>
      </c>
      <c r="B78" s="240"/>
      <c r="C78" s="112"/>
      <c r="D78" s="112"/>
      <c r="E78" s="112"/>
      <c r="F78" s="112"/>
      <c r="G78" s="112"/>
    </row>
    <row r="79" ht="15" customHeight="1" spans="1:7">
      <c r="A79" s="114" t="s">
        <v>673</v>
      </c>
      <c r="B79" s="214"/>
      <c r="C79" s="112">
        <v>3500</v>
      </c>
      <c r="D79" s="112">
        <v>0</v>
      </c>
      <c r="E79" s="112">
        <f t="shared" ref="E79:E88" si="3">+F79-D79</f>
        <v>31000</v>
      </c>
      <c r="F79" s="112">
        <v>31000</v>
      </c>
      <c r="G79" s="112">
        <v>31000</v>
      </c>
    </row>
    <row r="80" ht="15" customHeight="1" spans="1:7">
      <c r="A80" s="114" t="s">
        <v>674</v>
      </c>
      <c r="B80" s="214"/>
      <c r="C80" s="112">
        <v>0</v>
      </c>
      <c r="D80" s="112">
        <v>0</v>
      </c>
      <c r="E80" s="112">
        <f t="shared" si="3"/>
        <v>20000</v>
      </c>
      <c r="F80" s="112">
        <v>20000</v>
      </c>
      <c r="G80" s="112">
        <v>20000</v>
      </c>
    </row>
    <row r="81" ht="15" customHeight="1" spans="1:7">
      <c r="A81" s="114" t="s">
        <v>399</v>
      </c>
      <c r="B81" s="214" t="s">
        <v>115</v>
      </c>
      <c r="C81" s="112"/>
      <c r="D81" s="112"/>
      <c r="E81" s="112"/>
      <c r="F81" s="112"/>
      <c r="G81" s="112"/>
    </row>
    <row r="82" ht="15" customHeight="1" spans="1:7">
      <c r="A82" s="114" t="s">
        <v>674</v>
      </c>
      <c r="B82" s="214"/>
      <c r="C82" s="112">
        <v>0</v>
      </c>
      <c r="D82" s="112">
        <v>0</v>
      </c>
      <c r="E82" s="112">
        <f t="shared" si="3"/>
        <v>28000</v>
      </c>
      <c r="F82" s="112">
        <v>28000</v>
      </c>
      <c r="G82" s="112">
        <v>28000</v>
      </c>
    </row>
    <row r="83" ht="15" customHeight="1" spans="1:7">
      <c r="A83" s="114" t="s">
        <v>679</v>
      </c>
      <c r="B83" s="214" t="s">
        <v>99</v>
      </c>
      <c r="C83" s="112"/>
      <c r="D83" s="112"/>
      <c r="E83" s="112"/>
      <c r="F83" s="112"/>
      <c r="G83" s="112"/>
    </row>
    <row r="84" ht="15" customHeight="1" spans="1:7">
      <c r="A84" s="114" t="s">
        <v>673</v>
      </c>
      <c r="B84" s="210"/>
      <c r="C84" s="112">
        <v>96731.5</v>
      </c>
      <c r="D84" s="112">
        <v>26280.2</v>
      </c>
      <c r="E84" s="112">
        <f t="shared" si="3"/>
        <v>46719.8</v>
      </c>
      <c r="F84" s="112">
        <v>73000</v>
      </c>
      <c r="G84" s="112">
        <v>73000</v>
      </c>
    </row>
    <row r="85" ht="15" customHeight="1" spans="1:7">
      <c r="A85" s="114" t="s">
        <v>674</v>
      </c>
      <c r="B85" s="210"/>
      <c r="C85" s="112">
        <v>0</v>
      </c>
      <c r="D85" s="112">
        <v>0</v>
      </c>
      <c r="E85" s="112">
        <f t="shared" si="3"/>
        <v>52000</v>
      </c>
      <c r="F85" s="112">
        <v>52000</v>
      </c>
      <c r="G85" s="112">
        <v>52000</v>
      </c>
    </row>
    <row r="86" ht="15" customHeight="1" spans="1:7">
      <c r="A86" s="114" t="s">
        <v>680</v>
      </c>
      <c r="B86" s="214" t="s">
        <v>99</v>
      </c>
      <c r="C86" s="112"/>
      <c r="D86" s="112"/>
      <c r="E86" s="112"/>
      <c r="F86" s="112"/>
      <c r="G86" s="112"/>
    </row>
    <row r="87" ht="15" customHeight="1" spans="1:7">
      <c r="A87" s="114" t="s">
        <v>673</v>
      </c>
      <c r="B87" s="210"/>
      <c r="C87" s="112">
        <v>1796567.5</v>
      </c>
      <c r="D87" s="112">
        <v>719260.25</v>
      </c>
      <c r="E87" s="112">
        <f t="shared" si="3"/>
        <v>7486329.75</v>
      </c>
      <c r="F87" s="112">
        <v>8205590</v>
      </c>
      <c r="G87" s="112">
        <v>1782000</v>
      </c>
    </row>
    <row r="88" ht="15" customHeight="1" spans="1:7">
      <c r="A88" s="114" t="s">
        <v>674</v>
      </c>
      <c r="B88" s="210"/>
      <c r="C88" s="112">
        <v>1788736</v>
      </c>
      <c r="D88" s="112">
        <v>681408</v>
      </c>
      <c r="E88" s="112">
        <f t="shared" si="3"/>
        <v>1104720</v>
      </c>
      <c r="F88" s="112">
        <v>1786128</v>
      </c>
      <c r="G88" s="112">
        <v>1630200</v>
      </c>
    </row>
    <row r="89" ht="12.75" customHeight="1" spans="1:7">
      <c r="A89" s="114"/>
      <c r="B89" s="210"/>
      <c r="C89" s="112"/>
      <c r="D89" s="112"/>
      <c r="E89" s="112"/>
      <c r="F89" s="112"/>
      <c r="G89" s="112"/>
    </row>
    <row r="90" ht="16.5" customHeight="1" spans="1:7">
      <c r="A90" s="179" t="s">
        <v>262</v>
      </c>
      <c r="B90" s="217"/>
      <c r="C90" s="148">
        <f>SUM(C68:C89)</f>
        <v>4606020.93</v>
      </c>
      <c r="D90" s="148">
        <f>SUM(D68:D88)</f>
        <v>1811604.41</v>
      </c>
      <c r="E90" s="148">
        <f>SUM(E68:E89)</f>
        <v>9811113.59</v>
      </c>
      <c r="F90" s="148">
        <f>SUM(F68:F89)</f>
        <v>11622718</v>
      </c>
      <c r="G90" s="148">
        <f>SUM(G68:G89)</f>
        <v>5043200</v>
      </c>
    </row>
    <row r="91" ht="16.5" customHeight="1" spans="1:7">
      <c r="A91" s="182" t="s">
        <v>183</v>
      </c>
      <c r="B91" s="218"/>
      <c r="C91" s="151"/>
      <c r="D91" s="151"/>
      <c r="E91" s="151"/>
      <c r="F91" s="151"/>
      <c r="G91" s="151"/>
    </row>
    <row r="92" spans="1:7">
      <c r="A92" s="251"/>
      <c r="B92" s="252"/>
      <c r="C92" s="144"/>
      <c r="D92" s="144"/>
      <c r="E92" s="144"/>
      <c r="F92" s="144"/>
      <c r="G92" s="144"/>
    </row>
    <row r="93" spans="1:7">
      <c r="A93" s="251"/>
      <c r="B93" s="252"/>
      <c r="C93" s="144"/>
      <c r="D93" s="144"/>
      <c r="E93" s="144"/>
      <c r="F93" s="144"/>
      <c r="G93" s="144"/>
    </row>
    <row r="94" spans="1:7">
      <c r="A94" s="251"/>
      <c r="B94" s="252"/>
      <c r="C94" s="144"/>
      <c r="D94" s="144"/>
      <c r="E94" s="144"/>
      <c r="F94" s="144"/>
      <c r="G94" s="144"/>
    </row>
    <row r="95" spans="1:7">
      <c r="A95" s="251"/>
      <c r="B95" s="252"/>
      <c r="C95" s="144"/>
      <c r="D95" s="144"/>
      <c r="E95" s="144"/>
      <c r="F95" s="144"/>
      <c r="G95" s="144"/>
    </row>
    <row r="96" spans="1:7">
      <c r="A96" s="251"/>
      <c r="B96" s="252"/>
      <c r="C96" s="144"/>
      <c r="D96" s="144"/>
      <c r="E96" s="144"/>
      <c r="F96" s="144"/>
      <c r="G96" s="144"/>
    </row>
    <row r="97" spans="1:7">
      <c r="A97" s="251"/>
      <c r="B97" s="252"/>
      <c r="C97" s="144"/>
      <c r="D97" s="144"/>
      <c r="E97" s="144"/>
      <c r="F97" s="144"/>
      <c r="G97" s="144"/>
    </row>
    <row r="98" spans="1:7">
      <c r="A98" s="251"/>
      <c r="B98" s="252"/>
      <c r="C98" s="144"/>
      <c r="D98" s="144"/>
      <c r="E98" s="144"/>
      <c r="F98" s="144"/>
      <c r="G98" s="144"/>
    </row>
    <row r="99" spans="1:7">
      <c r="A99" s="251"/>
      <c r="B99" s="252"/>
      <c r="C99" s="144"/>
      <c r="D99" s="144"/>
      <c r="E99" s="144"/>
      <c r="F99" s="144"/>
      <c r="G99" s="144"/>
    </row>
    <row r="100" spans="1:7">
      <c r="A100" s="251"/>
      <c r="B100" s="252"/>
      <c r="C100" s="144"/>
      <c r="D100" s="144"/>
      <c r="E100" s="144"/>
      <c r="F100" s="144"/>
      <c r="G100" s="144"/>
    </row>
    <row r="101" spans="1:7">
      <c r="A101" s="251"/>
      <c r="B101" s="252"/>
      <c r="C101" s="144"/>
      <c r="D101" s="144"/>
      <c r="E101" s="144"/>
      <c r="F101" s="144"/>
      <c r="G101" s="144"/>
    </row>
    <row r="102" spans="1:7">
      <c r="A102" s="251"/>
      <c r="B102" s="252"/>
      <c r="C102" s="144"/>
      <c r="D102" s="144"/>
      <c r="E102" s="144"/>
      <c r="F102" s="144"/>
      <c r="G102" s="144"/>
    </row>
    <row r="103" ht="18" customHeight="1" spans="1:7">
      <c r="A103" s="251"/>
      <c r="B103" s="252"/>
      <c r="C103" s="144"/>
      <c r="D103" s="144"/>
      <c r="E103" s="144"/>
      <c r="F103" s="144"/>
      <c r="G103" s="144"/>
    </row>
    <row r="104" spans="1:7">
      <c r="A104" s="137"/>
      <c r="B104" s="137"/>
      <c r="C104" s="137"/>
      <c r="D104" s="137"/>
      <c r="E104" s="137"/>
      <c r="F104" s="137"/>
      <c r="G104" s="137"/>
    </row>
    <row r="105" spans="1:7">
      <c r="A105" s="137"/>
      <c r="B105" s="137"/>
      <c r="C105" s="137"/>
      <c r="D105" s="137"/>
      <c r="E105" s="137"/>
      <c r="F105" s="137"/>
      <c r="G105" s="137"/>
    </row>
    <row r="106" spans="1:1">
      <c r="A106" s="93" t="s">
        <v>0</v>
      </c>
    </row>
    <row r="107" spans="1:1">
      <c r="A107" s="93" t="s">
        <v>413</v>
      </c>
    </row>
    <row r="108" ht="15" customHeight="1" spans="1:2">
      <c r="A108" s="95"/>
      <c r="B108" s="201"/>
    </row>
    <row r="109" ht="15" customHeight="1" spans="2:2">
      <c r="B109" s="201"/>
    </row>
    <row r="110" ht="15" customHeight="1" spans="1:7">
      <c r="A110" s="97" t="s">
        <v>2</v>
      </c>
      <c r="B110" s="97"/>
      <c r="C110" s="97"/>
      <c r="D110" s="97"/>
      <c r="E110" s="97"/>
      <c r="F110" s="97"/>
      <c r="G110" s="97"/>
    </row>
    <row r="111" ht="15" customHeight="1" spans="1:7">
      <c r="A111" s="98" t="s">
        <v>3</v>
      </c>
      <c r="B111" s="98"/>
      <c r="C111" s="98"/>
      <c r="D111" s="98"/>
      <c r="E111" s="98"/>
      <c r="F111" s="98"/>
      <c r="G111" s="98"/>
    </row>
    <row r="112" spans="2:2">
      <c r="B112" s="201"/>
    </row>
    <row r="113" ht="14" spans="1:2">
      <c r="A113" s="202" t="s">
        <v>670</v>
      </c>
      <c r="B113" s="201"/>
    </row>
    <row r="114" ht="15" customHeight="1" spans="2:2">
      <c r="B114" s="201"/>
    </row>
    <row r="115" ht="15" customHeight="1" spans="1:7">
      <c r="A115" s="101" t="s">
        <v>5</v>
      </c>
      <c r="B115" s="179" t="s">
        <v>6</v>
      </c>
      <c r="C115" s="102" t="s">
        <v>7</v>
      </c>
      <c r="D115" s="139" t="s">
        <v>8</v>
      </c>
      <c r="E115" s="223"/>
      <c r="F115" s="140"/>
      <c r="G115" s="102" t="s">
        <v>9</v>
      </c>
    </row>
    <row r="116" ht="15" customHeight="1" spans="1:8">
      <c r="A116" s="105"/>
      <c r="B116" s="203"/>
      <c r="C116" s="106"/>
      <c r="D116" s="204" t="s">
        <v>10</v>
      </c>
      <c r="E116" s="204" t="s">
        <v>11</v>
      </c>
      <c r="F116" s="204" t="s">
        <v>12</v>
      </c>
      <c r="G116" s="106"/>
      <c r="H116" s="224"/>
    </row>
    <row r="117" ht="15" customHeight="1" spans="1:7">
      <c r="A117" s="105"/>
      <c r="B117" s="182"/>
      <c r="C117" s="105">
        <v>2020</v>
      </c>
      <c r="D117" s="205" t="s">
        <v>13</v>
      </c>
      <c r="E117" s="205" t="s">
        <v>14</v>
      </c>
      <c r="F117" s="205"/>
      <c r="G117" s="106">
        <v>2022</v>
      </c>
    </row>
    <row r="118" ht="9" customHeight="1" spans="1:7">
      <c r="A118" s="206"/>
      <c r="B118" s="207"/>
      <c r="C118" s="206"/>
      <c r="D118" s="206"/>
      <c r="E118" s="206"/>
      <c r="F118" s="206"/>
      <c r="G118" s="237"/>
    </row>
    <row r="119" ht="15" customHeight="1" spans="1:7">
      <c r="A119" s="113" t="s">
        <v>290</v>
      </c>
      <c r="B119" s="210"/>
      <c r="C119" s="212"/>
      <c r="D119" s="212"/>
      <c r="E119" s="212"/>
      <c r="F119" s="212"/>
      <c r="G119" s="212"/>
    </row>
    <row r="120" s="169" customFormat="1" ht="6.75" customHeight="1" spans="1:7">
      <c r="A120" s="212"/>
      <c r="B120" s="210"/>
      <c r="C120" s="114"/>
      <c r="D120" s="114"/>
      <c r="E120" s="114"/>
      <c r="F120" s="114"/>
      <c r="G120" s="114"/>
    </row>
    <row r="121" ht="15" customHeight="1" spans="1:7">
      <c r="A121" s="114" t="s">
        <v>681</v>
      </c>
      <c r="B121" s="214" t="s">
        <v>209</v>
      </c>
      <c r="C121" s="112"/>
      <c r="D121" s="112">
        <v>0</v>
      </c>
      <c r="E121" s="112">
        <f t="shared" ref="E121:E122" si="4">+F121-D121</f>
        <v>100000</v>
      </c>
      <c r="F121" s="112">
        <v>100000</v>
      </c>
      <c r="G121" s="112">
        <v>0</v>
      </c>
    </row>
    <row r="122" ht="15" customHeight="1" spans="1:7">
      <c r="A122" s="114" t="s">
        <v>682</v>
      </c>
      <c r="B122" s="214" t="s">
        <v>211</v>
      </c>
      <c r="C122" s="112"/>
      <c r="D122" s="112">
        <v>0</v>
      </c>
      <c r="E122" s="112">
        <f t="shared" si="4"/>
        <v>35000</v>
      </c>
      <c r="F122" s="112">
        <v>35000</v>
      </c>
      <c r="G122" s="112">
        <v>0</v>
      </c>
    </row>
    <row r="123" ht="15" customHeight="1" spans="1:7">
      <c r="A123" s="125"/>
      <c r="B123" s="212"/>
      <c r="C123" s="212"/>
      <c r="D123" s="212"/>
      <c r="E123" s="212"/>
      <c r="F123" s="212"/>
      <c r="G123" s="212"/>
    </row>
    <row r="124" ht="16.5" customHeight="1" spans="1:7">
      <c r="A124" s="179" t="s">
        <v>237</v>
      </c>
      <c r="B124" s="217"/>
      <c r="C124" s="148">
        <f>SUM(C121:C123)</f>
        <v>0</v>
      </c>
      <c r="D124" s="148">
        <f>SUM(D121:D123)</f>
        <v>0</v>
      </c>
      <c r="E124" s="148">
        <f>SUM(E121:E123)</f>
        <v>135000</v>
      </c>
      <c r="F124" s="148">
        <f>SUM(F121:F123)</f>
        <v>135000</v>
      </c>
      <c r="G124" s="148">
        <f>SUM(G121:G123)</f>
        <v>0</v>
      </c>
    </row>
    <row r="125" ht="16.5" customHeight="1" spans="1:7">
      <c r="A125" s="182"/>
      <c r="B125" s="218"/>
      <c r="C125" s="151"/>
      <c r="D125" s="151"/>
      <c r="E125" s="151"/>
      <c r="F125" s="151"/>
      <c r="G125" s="151"/>
    </row>
    <row r="126" ht="16.5" customHeight="1" spans="1:7">
      <c r="A126" s="179" t="s">
        <v>238</v>
      </c>
      <c r="B126" s="217"/>
      <c r="C126" s="148">
        <f>C46+C90+C124</f>
        <v>8005576.29</v>
      </c>
      <c r="D126" s="148">
        <f>D46+D90+D124</f>
        <v>3577250.01</v>
      </c>
      <c r="E126" s="148">
        <f>E46+E90+E124</f>
        <v>12673423.35</v>
      </c>
      <c r="F126" s="148">
        <f>F46+F90+F124</f>
        <v>16250673.36</v>
      </c>
      <c r="G126" s="148">
        <f>G46+G90+G124</f>
        <v>12444952</v>
      </c>
    </row>
    <row r="127" ht="16.5" customHeight="1" spans="1:7">
      <c r="A127" s="182"/>
      <c r="B127" s="218"/>
      <c r="C127" s="151"/>
      <c r="D127" s="151"/>
      <c r="E127" s="151"/>
      <c r="F127" s="151"/>
      <c r="G127" s="151"/>
    </row>
    <row r="128" ht="15" customHeight="1"/>
    <row r="129" ht="15" customHeight="1"/>
    <row r="130" spans="1:5">
      <c r="A130" s="93" t="s">
        <v>239</v>
      </c>
      <c r="B130" s="93" t="s">
        <v>240</v>
      </c>
      <c r="E130" s="93" t="s">
        <v>241</v>
      </c>
    </row>
    <row r="131" ht="15" customHeight="1"/>
    <row r="132" ht="15" customHeight="1"/>
    <row r="133" ht="15" customHeight="1"/>
    <row r="134" spans="1:7">
      <c r="A134" s="199" t="s">
        <v>683</v>
      </c>
      <c r="B134" s="199" t="s">
        <v>243</v>
      </c>
      <c r="C134" s="199"/>
      <c r="D134" s="199"/>
      <c r="E134" s="199" t="s">
        <v>244</v>
      </c>
      <c r="F134" s="199"/>
      <c r="G134" s="199"/>
    </row>
    <row r="135" spans="1:7">
      <c r="A135" s="200" t="s">
        <v>571</v>
      </c>
      <c r="B135" s="200" t="s">
        <v>265</v>
      </c>
      <c r="C135" s="200"/>
      <c r="D135" s="200"/>
      <c r="E135" s="200" t="s">
        <v>247</v>
      </c>
      <c r="F135" s="200" t="s">
        <v>572</v>
      </c>
      <c r="G135" s="200"/>
    </row>
    <row r="136" spans="1:7">
      <c r="A136" s="200" t="s">
        <v>684</v>
      </c>
      <c r="E136" s="200"/>
      <c r="F136" s="200"/>
      <c r="G136" s="200"/>
    </row>
    <row r="137" ht="15" customHeight="1"/>
    <row r="138" spans="1:7">
      <c r="A138" s="199"/>
      <c r="B138" s="199"/>
      <c r="C138" s="199"/>
      <c r="D138" s="199"/>
      <c r="E138" s="199"/>
      <c r="F138" s="199"/>
      <c r="G138" s="199"/>
    </row>
    <row r="139" spans="1:7">
      <c r="A139" s="200"/>
      <c r="B139" s="200"/>
      <c r="C139" s="200"/>
      <c r="D139" s="200"/>
      <c r="E139" s="200"/>
      <c r="F139" s="200"/>
      <c r="G139" s="200"/>
    </row>
    <row r="140" spans="1:1">
      <c r="A140" s="200"/>
    </row>
    <row r="141" spans="1:7">
      <c r="A141" s="200"/>
      <c r="B141" s="200"/>
      <c r="C141" s="200"/>
      <c r="D141" s="200"/>
      <c r="E141" s="200"/>
      <c r="F141" s="200"/>
      <c r="G141" s="200"/>
    </row>
    <row r="142" spans="1:1">
      <c r="A142" s="200"/>
    </row>
    <row r="144" spans="1:1">
      <c r="A144" s="199"/>
    </row>
    <row r="145" spans="1:1">
      <c r="A145" s="262"/>
    </row>
    <row r="146" spans="1:1">
      <c r="A146" s="200"/>
    </row>
    <row r="156" ht="18.75" customHeight="1"/>
    <row r="157" spans="1:7">
      <c r="A157" s="137"/>
      <c r="B157" s="137"/>
      <c r="C157" s="137"/>
      <c r="D157" s="137"/>
      <c r="E157" s="137"/>
      <c r="F157" s="137"/>
      <c r="G157" s="137"/>
    </row>
    <row r="158" spans="1:7">
      <c r="A158" s="137"/>
      <c r="B158" s="137"/>
      <c r="C158" s="137"/>
      <c r="D158" s="137"/>
      <c r="E158" s="137"/>
      <c r="F158" s="137"/>
      <c r="G158" s="137"/>
    </row>
  </sheetData>
  <sheetProtection password="D60D" sheet="1" objects="1"/>
  <mergeCells count="63">
    <mergeCell ref="A5:G5"/>
    <mergeCell ref="A6:G6"/>
    <mergeCell ref="D10:F10"/>
    <mergeCell ref="A57:G57"/>
    <mergeCell ref="A58:G58"/>
    <mergeCell ref="D62:F62"/>
    <mergeCell ref="A110:G110"/>
    <mergeCell ref="A111:G111"/>
    <mergeCell ref="D115:F115"/>
    <mergeCell ref="B134:D134"/>
    <mergeCell ref="E134:G134"/>
    <mergeCell ref="B135:D135"/>
    <mergeCell ref="E135:G135"/>
    <mergeCell ref="E136:G136"/>
    <mergeCell ref="B138:D138"/>
    <mergeCell ref="E138:G138"/>
    <mergeCell ref="B139:D139"/>
    <mergeCell ref="E139:G139"/>
    <mergeCell ref="B141:D141"/>
    <mergeCell ref="E141:G141"/>
    <mergeCell ref="A10:A12"/>
    <mergeCell ref="A46:A47"/>
    <mergeCell ref="A62:A64"/>
    <mergeCell ref="A90:A91"/>
    <mergeCell ref="A115:A117"/>
    <mergeCell ref="A124:A125"/>
    <mergeCell ref="A126:A127"/>
    <mergeCell ref="B10:B12"/>
    <mergeCell ref="B62:B64"/>
    <mergeCell ref="B77:B78"/>
    <mergeCell ref="B115:B117"/>
    <mergeCell ref="C10:C11"/>
    <mergeCell ref="C46:C47"/>
    <mergeCell ref="C62:C63"/>
    <mergeCell ref="C90:C91"/>
    <mergeCell ref="C115:C116"/>
    <mergeCell ref="C124:C125"/>
    <mergeCell ref="C126:C127"/>
    <mergeCell ref="D46:D47"/>
    <mergeCell ref="D90:D91"/>
    <mergeCell ref="D124:D125"/>
    <mergeCell ref="D126:D127"/>
    <mergeCell ref="E46:E47"/>
    <mergeCell ref="E90:E91"/>
    <mergeCell ref="E124:E125"/>
    <mergeCell ref="E126:E127"/>
    <mergeCell ref="F11:F12"/>
    <mergeCell ref="F46:F47"/>
    <mergeCell ref="F63:F64"/>
    <mergeCell ref="F90:F91"/>
    <mergeCell ref="F116:F117"/>
    <mergeCell ref="F124:F125"/>
    <mergeCell ref="F126:F127"/>
    <mergeCell ref="G10:G11"/>
    <mergeCell ref="G46:G47"/>
    <mergeCell ref="G62:G63"/>
    <mergeCell ref="G90:G91"/>
    <mergeCell ref="G115:G116"/>
    <mergeCell ref="G124:G125"/>
    <mergeCell ref="G126:G127"/>
    <mergeCell ref="A157:G158"/>
    <mergeCell ref="A104:G105"/>
    <mergeCell ref="A51:G52"/>
  </mergeCells>
  <pageMargins left="0.432638888888889" right="0.156944444444444" top="0.590277777777778" bottom="0.196527777777778" header="0.472222222222222" footer="0.156944444444444"/>
  <pageSetup paperSize="256" orientation="portrait"/>
  <headerFooter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H106"/>
  <sheetViews>
    <sheetView topLeftCell="A40" workbookViewId="0">
      <selection activeCell="A49" sqref="A49"/>
    </sheetView>
  </sheetViews>
  <sheetFormatPr defaultColWidth="9" defaultRowHeight="12" outlineLevelCol="7"/>
  <cols>
    <col min="1" max="1" width="34.2890625" style="93" customWidth="1"/>
    <col min="2" max="2" width="7.2890625" style="93" customWidth="1"/>
    <col min="3" max="3" width="11.4296875" style="93" customWidth="1"/>
    <col min="4" max="6" width="11" style="93" customWidth="1"/>
    <col min="7" max="7" width="12.2890625" style="93" customWidth="1"/>
    <col min="8" max="16384" width="9.140625" style="93"/>
  </cols>
  <sheetData>
    <row r="1" spans="1:1">
      <c r="A1" s="93" t="s">
        <v>0</v>
      </c>
    </row>
    <row r="2" spans="1:1">
      <c r="A2" s="93" t="s">
        <v>685</v>
      </c>
    </row>
    <row r="3" ht="15" customHeight="1" spans="1:2">
      <c r="A3" s="95"/>
      <c r="B3" s="201"/>
    </row>
    <row r="4" ht="15" customHeight="1" spans="2:2">
      <c r="B4" s="201"/>
    </row>
    <row r="5" ht="15" customHeight="1" spans="1:7">
      <c r="A5" s="97" t="s">
        <v>2</v>
      </c>
      <c r="B5" s="97"/>
      <c r="C5" s="97"/>
      <c r="D5" s="97"/>
      <c r="E5" s="97"/>
      <c r="F5" s="97"/>
      <c r="G5" s="97"/>
    </row>
    <row r="6" ht="15" customHeight="1" spans="1:7">
      <c r="A6" s="98" t="s">
        <v>3</v>
      </c>
      <c r="B6" s="98"/>
      <c r="C6" s="98"/>
      <c r="D6" s="98"/>
      <c r="E6" s="98"/>
      <c r="F6" s="98"/>
      <c r="G6" s="98"/>
    </row>
    <row r="7" spans="2:2">
      <c r="B7" s="201"/>
    </row>
    <row r="8" ht="14" spans="1:2">
      <c r="A8" s="202" t="s">
        <v>686</v>
      </c>
      <c r="B8" s="201"/>
    </row>
    <row r="9" ht="15" customHeight="1" spans="2:2">
      <c r="B9" s="201"/>
    </row>
    <row r="10" ht="15" customHeight="1" spans="1:7">
      <c r="A10" s="101" t="s">
        <v>5</v>
      </c>
      <c r="B10" s="179" t="s">
        <v>6</v>
      </c>
      <c r="C10" s="102" t="s">
        <v>7</v>
      </c>
      <c r="D10" s="139" t="s">
        <v>8</v>
      </c>
      <c r="E10" s="223"/>
      <c r="F10" s="140"/>
      <c r="G10" s="102" t="s">
        <v>9</v>
      </c>
    </row>
    <row r="11" ht="15" customHeight="1" spans="1:8">
      <c r="A11" s="105"/>
      <c r="B11" s="203"/>
      <c r="C11" s="106"/>
      <c r="D11" s="204" t="s">
        <v>10</v>
      </c>
      <c r="E11" s="204" t="s">
        <v>11</v>
      </c>
      <c r="F11" s="204" t="s">
        <v>12</v>
      </c>
      <c r="G11" s="106"/>
      <c r="H11" s="224"/>
    </row>
    <row r="12" ht="15" customHeight="1" spans="1:7">
      <c r="A12" s="105"/>
      <c r="B12" s="182"/>
      <c r="C12" s="105">
        <v>2020</v>
      </c>
      <c r="D12" s="205" t="s">
        <v>13</v>
      </c>
      <c r="E12" s="205" t="s">
        <v>14</v>
      </c>
      <c r="F12" s="205"/>
      <c r="G12" s="106">
        <v>2022</v>
      </c>
    </row>
    <row r="13" ht="9" customHeight="1" spans="1:7">
      <c r="A13" s="206"/>
      <c r="B13" s="207"/>
      <c r="C13" s="206"/>
      <c r="D13" s="206"/>
      <c r="E13" s="206"/>
      <c r="F13" s="206"/>
      <c r="G13" s="237"/>
    </row>
    <row r="14" ht="15" customHeight="1" spans="1:7">
      <c r="A14" s="113" t="s">
        <v>15</v>
      </c>
      <c r="B14" s="210" t="s">
        <v>16</v>
      </c>
      <c r="C14" s="212"/>
      <c r="D14" s="212"/>
      <c r="E14" s="212"/>
      <c r="F14" s="212"/>
      <c r="G14" s="212"/>
    </row>
    <row r="15" s="169" customFormat="1" ht="6.75" customHeight="1" spans="1:7">
      <c r="A15" s="212"/>
      <c r="B15" s="210"/>
      <c r="C15" s="114"/>
      <c r="D15" s="114"/>
      <c r="E15" s="114"/>
      <c r="F15" s="114"/>
      <c r="G15" s="114"/>
    </row>
    <row r="16" s="169" customFormat="1" ht="15" customHeight="1" spans="1:7">
      <c r="A16" s="114" t="s">
        <v>17</v>
      </c>
      <c r="B16" s="214" t="s">
        <v>18</v>
      </c>
      <c r="C16" s="112">
        <v>10249754.63</v>
      </c>
      <c r="D16" s="112">
        <v>5591163.57</v>
      </c>
      <c r="E16" s="112">
        <f>+F16-D16</f>
        <v>7022438.43</v>
      </c>
      <c r="F16" s="112">
        <v>12613602</v>
      </c>
      <c r="G16" s="112">
        <v>12775368</v>
      </c>
    </row>
    <row r="17" s="169" customFormat="1" ht="15" customHeight="1" spans="1:7">
      <c r="A17" s="114" t="s">
        <v>19</v>
      </c>
      <c r="B17" s="214" t="s">
        <v>20</v>
      </c>
      <c r="C17" s="112">
        <v>649237.95</v>
      </c>
      <c r="D17" s="112">
        <v>360387.1</v>
      </c>
      <c r="E17" s="112">
        <f t="shared" ref="E17:E33" si="0">+F17-D17</f>
        <v>455612.9</v>
      </c>
      <c r="F17" s="112">
        <v>816000</v>
      </c>
      <c r="G17" s="112">
        <v>816000</v>
      </c>
    </row>
    <row r="18" s="169" customFormat="1" ht="15" customHeight="1" spans="1:7">
      <c r="A18" s="114" t="s">
        <v>21</v>
      </c>
      <c r="B18" s="214" t="s">
        <v>22</v>
      </c>
      <c r="C18" s="112">
        <v>192000</v>
      </c>
      <c r="D18" s="112">
        <v>63000</v>
      </c>
      <c r="E18" s="112">
        <f t="shared" si="0"/>
        <v>129000</v>
      </c>
      <c r="F18" s="112">
        <v>192000</v>
      </c>
      <c r="G18" s="112">
        <v>192000</v>
      </c>
    </row>
    <row r="19" s="169" customFormat="1" ht="15" customHeight="1" spans="1:7">
      <c r="A19" s="114" t="s">
        <v>23</v>
      </c>
      <c r="B19" s="214" t="s">
        <v>24</v>
      </c>
      <c r="C19" s="112">
        <v>192000</v>
      </c>
      <c r="D19" s="112">
        <v>63000</v>
      </c>
      <c r="E19" s="112">
        <f t="shared" si="0"/>
        <v>129000</v>
      </c>
      <c r="F19" s="112">
        <v>192000</v>
      </c>
      <c r="G19" s="112">
        <v>192000</v>
      </c>
    </row>
    <row r="20" s="169" customFormat="1" ht="15" customHeight="1" spans="1:7">
      <c r="A20" s="114" t="s">
        <v>25</v>
      </c>
      <c r="B20" s="214" t="s">
        <v>26</v>
      </c>
      <c r="C20" s="112">
        <v>174000</v>
      </c>
      <c r="D20" s="112">
        <v>174000</v>
      </c>
      <c r="E20" s="112">
        <f t="shared" si="0"/>
        <v>30000</v>
      </c>
      <c r="F20" s="112">
        <v>204000</v>
      </c>
      <c r="G20" s="112">
        <v>204000</v>
      </c>
    </row>
    <row r="21" s="169" customFormat="1" ht="15" customHeight="1" spans="1:7">
      <c r="A21" s="114" t="s">
        <v>27</v>
      </c>
      <c r="B21" s="214" t="s">
        <v>28</v>
      </c>
      <c r="C21" s="112"/>
      <c r="D21" s="112"/>
      <c r="E21" s="112"/>
      <c r="F21" s="112"/>
      <c r="G21" s="112"/>
    </row>
    <row r="22" s="169" customFormat="1" ht="15" customHeight="1" spans="1:7">
      <c r="A22" s="114" t="s">
        <v>29</v>
      </c>
      <c r="B22" s="214"/>
      <c r="C22" s="112">
        <v>25000</v>
      </c>
      <c r="D22" s="112">
        <v>10000</v>
      </c>
      <c r="E22" s="112">
        <f t="shared" si="0"/>
        <v>5000</v>
      </c>
      <c r="F22" s="112">
        <v>15000</v>
      </c>
      <c r="G22" s="112">
        <v>20000</v>
      </c>
    </row>
    <row r="23" s="169" customFormat="1" ht="15" customHeight="1" spans="1:7">
      <c r="A23" s="114" t="s">
        <v>30</v>
      </c>
      <c r="B23" s="214"/>
      <c r="C23" s="112">
        <v>0</v>
      </c>
      <c r="D23" s="112">
        <v>0</v>
      </c>
      <c r="E23" s="112">
        <f t="shared" si="0"/>
        <v>0</v>
      </c>
      <c r="F23" s="112">
        <v>0</v>
      </c>
      <c r="G23" s="112">
        <v>44833</v>
      </c>
    </row>
    <row r="24" s="169" customFormat="1" ht="15" customHeight="1" spans="1:7">
      <c r="A24" s="114" t="s">
        <v>33</v>
      </c>
      <c r="B24" s="214" t="s">
        <v>34</v>
      </c>
      <c r="C24" s="112">
        <v>858948</v>
      </c>
      <c r="D24" s="112">
        <v>0</v>
      </c>
      <c r="E24" s="112">
        <f t="shared" si="0"/>
        <v>1066954</v>
      </c>
      <c r="F24" s="112">
        <v>1066954</v>
      </c>
      <c r="G24" s="112">
        <v>1064614</v>
      </c>
    </row>
    <row r="25" s="169" customFormat="1" ht="15" customHeight="1" spans="1:7">
      <c r="A25" s="114" t="s">
        <v>35</v>
      </c>
      <c r="B25" s="214" t="s">
        <v>36</v>
      </c>
      <c r="C25" s="112">
        <v>134500</v>
      </c>
      <c r="D25" s="112">
        <v>0</v>
      </c>
      <c r="E25" s="112">
        <f t="shared" si="0"/>
        <v>170000</v>
      </c>
      <c r="F25" s="112">
        <v>170000</v>
      </c>
      <c r="G25" s="112">
        <v>170000</v>
      </c>
    </row>
    <row r="26" s="169" customFormat="1" ht="15" customHeight="1" spans="1:7">
      <c r="A26" s="114" t="s">
        <v>37</v>
      </c>
      <c r="B26" s="214" t="s">
        <v>38</v>
      </c>
      <c r="C26" s="112"/>
      <c r="D26" s="112"/>
      <c r="E26" s="112"/>
      <c r="F26" s="112"/>
      <c r="G26" s="112"/>
    </row>
    <row r="27" s="169" customFormat="1" ht="15" customHeight="1" spans="1:7">
      <c r="A27" s="114" t="s">
        <v>39</v>
      </c>
      <c r="B27" s="214"/>
      <c r="C27" s="112">
        <v>872211</v>
      </c>
      <c r="D27" s="112">
        <v>932823</v>
      </c>
      <c r="E27" s="112">
        <f t="shared" si="0"/>
        <v>96799</v>
      </c>
      <c r="F27" s="112">
        <v>1029622</v>
      </c>
      <c r="G27" s="112">
        <v>1064614</v>
      </c>
    </row>
    <row r="28" s="169" customFormat="1" ht="15" customHeight="1" spans="1:7">
      <c r="A28" s="114" t="s">
        <v>40</v>
      </c>
      <c r="B28" s="214"/>
      <c r="C28" s="142" t="s">
        <v>41</v>
      </c>
      <c r="D28" s="112">
        <v>0</v>
      </c>
      <c r="E28" s="112">
        <v>0</v>
      </c>
      <c r="F28" s="112">
        <v>0</v>
      </c>
      <c r="G28" s="112">
        <v>170000</v>
      </c>
    </row>
    <row r="29" s="169" customFormat="1" ht="15" customHeight="1" spans="1:7">
      <c r="A29" s="114" t="s">
        <v>42</v>
      </c>
      <c r="B29" s="214" t="s">
        <v>43</v>
      </c>
      <c r="C29" s="112">
        <v>1228969.74</v>
      </c>
      <c r="D29" s="112">
        <v>670939.63</v>
      </c>
      <c r="E29" s="112">
        <f t="shared" si="0"/>
        <v>842694.37</v>
      </c>
      <c r="F29" s="112">
        <v>1513634</v>
      </c>
      <c r="G29" s="112">
        <v>1533045</v>
      </c>
    </row>
    <row r="30" s="169" customFormat="1" ht="15" customHeight="1" spans="1:7">
      <c r="A30" s="114" t="s">
        <v>44</v>
      </c>
      <c r="B30" s="214" t="s">
        <v>45</v>
      </c>
      <c r="C30" s="112">
        <v>32400</v>
      </c>
      <c r="D30" s="112">
        <v>18100</v>
      </c>
      <c r="E30" s="112">
        <f t="shared" si="0"/>
        <v>22700</v>
      </c>
      <c r="F30" s="112">
        <v>40800</v>
      </c>
      <c r="G30" s="112">
        <v>40800</v>
      </c>
    </row>
    <row r="31" s="169" customFormat="1" ht="15" customHeight="1" spans="1:7">
      <c r="A31" s="114" t="s">
        <v>46</v>
      </c>
      <c r="B31" s="214" t="s">
        <v>47</v>
      </c>
      <c r="C31" s="112">
        <v>137323.97</v>
      </c>
      <c r="D31" s="112">
        <v>75275.67</v>
      </c>
      <c r="E31" s="112">
        <f t="shared" si="0"/>
        <v>96502.33</v>
      </c>
      <c r="F31" s="112">
        <v>171778</v>
      </c>
      <c r="G31" s="112">
        <v>178848</v>
      </c>
    </row>
    <row r="32" s="169" customFormat="1" ht="15" customHeight="1" spans="1:7">
      <c r="A32" s="114" t="s">
        <v>48</v>
      </c>
      <c r="B32" s="214" t="s">
        <v>49</v>
      </c>
      <c r="C32" s="112">
        <v>32509.11</v>
      </c>
      <c r="D32" s="112">
        <v>18100</v>
      </c>
      <c r="E32" s="112">
        <f t="shared" si="0"/>
        <v>22700</v>
      </c>
      <c r="F32" s="112">
        <v>40800</v>
      </c>
      <c r="G32" s="112">
        <v>40800</v>
      </c>
    </row>
    <row r="33" s="169" customFormat="1" ht="15" customHeight="1" spans="1:7">
      <c r="A33" s="114" t="s">
        <v>50</v>
      </c>
      <c r="B33" s="214" t="s">
        <v>51</v>
      </c>
      <c r="C33" s="112">
        <v>853687.95</v>
      </c>
      <c r="D33" s="112">
        <v>0</v>
      </c>
      <c r="E33" s="112">
        <f t="shared" si="0"/>
        <v>582452</v>
      </c>
      <c r="F33" s="112">
        <v>582452</v>
      </c>
      <c r="G33" s="112">
        <v>209435</v>
      </c>
    </row>
    <row r="34" s="169" customFormat="1" ht="15" customHeight="1" spans="1:7">
      <c r="A34" s="114" t="s">
        <v>52</v>
      </c>
      <c r="B34" s="214"/>
      <c r="C34" s="112"/>
      <c r="D34" s="112"/>
      <c r="E34" s="112"/>
      <c r="F34" s="112"/>
      <c r="G34" s="112"/>
    </row>
    <row r="35" s="169" customFormat="1" ht="15" customHeight="1" spans="1:7">
      <c r="A35" s="114" t="s">
        <v>53</v>
      </c>
      <c r="B35" s="214"/>
      <c r="C35" s="112"/>
      <c r="D35" s="112"/>
      <c r="E35" s="112"/>
      <c r="F35" s="112"/>
      <c r="G35" s="112"/>
    </row>
    <row r="36" s="169" customFormat="1" ht="15" customHeight="1" spans="1:7">
      <c r="A36" s="114" t="s">
        <v>54</v>
      </c>
      <c r="B36" s="214"/>
      <c r="C36" s="112"/>
      <c r="D36" s="112"/>
      <c r="E36" s="112"/>
      <c r="F36" s="112"/>
      <c r="G36" s="112"/>
    </row>
    <row r="37" s="169" customFormat="1" ht="15" customHeight="1" spans="1:7">
      <c r="A37" s="114" t="s">
        <v>55</v>
      </c>
      <c r="B37" s="214" t="s">
        <v>18</v>
      </c>
      <c r="C37" s="112">
        <v>0</v>
      </c>
      <c r="D37" s="112">
        <v>0</v>
      </c>
      <c r="E37" s="112">
        <f t="shared" ref="E37:E40" si="1">+F37-D37</f>
        <v>0</v>
      </c>
      <c r="F37" s="112">
        <v>0</v>
      </c>
      <c r="G37" s="112">
        <v>277914</v>
      </c>
    </row>
    <row r="38" spans="1:7">
      <c r="A38" s="114" t="s">
        <v>56</v>
      </c>
      <c r="B38" s="214" t="s">
        <v>34</v>
      </c>
      <c r="C38" s="112">
        <v>0</v>
      </c>
      <c r="D38" s="112">
        <v>0</v>
      </c>
      <c r="E38" s="112">
        <f t="shared" si="1"/>
        <v>0</v>
      </c>
      <c r="F38" s="112">
        <v>0</v>
      </c>
      <c r="G38" s="112">
        <v>39702</v>
      </c>
    </row>
    <row r="39" spans="1:7">
      <c r="A39" s="114" t="s">
        <v>57</v>
      </c>
      <c r="B39" s="214" t="s">
        <v>43</v>
      </c>
      <c r="C39" s="112">
        <v>0</v>
      </c>
      <c r="D39" s="112">
        <v>0</v>
      </c>
      <c r="E39" s="112">
        <f t="shared" si="1"/>
        <v>0</v>
      </c>
      <c r="F39" s="112">
        <v>0</v>
      </c>
      <c r="G39" s="112">
        <v>33350</v>
      </c>
    </row>
    <row r="40" spans="1:7">
      <c r="A40" s="114" t="s">
        <v>58</v>
      </c>
      <c r="B40" s="214" t="s">
        <v>47</v>
      </c>
      <c r="C40" s="112">
        <v>0</v>
      </c>
      <c r="D40" s="112">
        <v>0</v>
      </c>
      <c r="E40" s="112">
        <f t="shared" si="1"/>
        <v>0</v>
      </c>
      <c r="F40" s="112">
        <v>0</v>
      </c>
      <c r="G40" s="112">
        <v>7872</v>
      </c>
    </row>
    <row r="41" spans="1:7">
      <c r="A41" s="212"/>
      <c r="B41" s="214"/>
      <c r="C41" s="112"/>
      <c r="D41" s="112"/>
      <c r="E41" s="112"/>
      <c r="F41" s="112"/>
      <c r="G41" s="112"/>
    </row>
    <row r="42" ht="16.5" customHeight="1" spans="1:7">
      <c r="A42" s="179" t="s">
        <v>59</v>
      </c>
      <c r="B42" s="217"/>
      <c r="C42" s="148">
        <f>SUM(C16:C41)</f>
        <v>15632542.35</v>
      </c>
      <c r="D42" s="148">
        <f>SUM(D16:D41)</f>
        <v>7976788.97</v>
      </c>
      <c r="E42" s="148">
        <f>SUM(E16:E41)</f>
        <v>10671853.03</v>
      </c>
      <c r="F42" s="148">
        <f>SUM(F16:F41)</f>
        <v>18648642</v>
      </c>
      <c r="G42" s="148">
        <f>SUM(G16:G41)</f>
        <v>19075195</v>
      </c>
    </row>
    <row r="43" ht="16.5" customHeight="1" spans="1:7">
      <c r="A43" s="182"/>
      <c r="B43" s="218"/>
      <c r="C43" s="151"/>
      <c r="D43" s="151"/>
      <c r="E43" s="151"/>
      <c r="F43" s="151"/>
      <c r="G43" s="151"/>
    </row>
    <row r="44" s="169" customFormat="1" ht="12.75" customHeight="1" spans="1:7">
      <c r="A44" s="255"/>
      <c r="B44" s="256"/>
      <c r="C44" s="257"/>
      <c r="D44" s="257"/>
      <c r="E44" s="257"/>
      <c r="F44" s="257"/>
      <c r="G44" s="257"/>
    </row>
    <row r="45" s="169" customFormat="1" ht="12.75" customHeight="1" spans="1:7">
      <c r="A45" s="255"/>
      <c r="B45" s="256"/>
      <c r="C45" s="257"/>
      <c r="D45" s="257"/>
      <c r="E45" s="257"/>
      <c r="F45" s="257"/>
      <c r="G45" s="257"/>
    </row>
    <row r="46" s="169" customFormat="1" ht="12.75" customHeight="1" spans="1:7">
      <c r="A46" s="255"/>
      <c r="B46" s="256"/>
      <c r="C46" s="257"/>
      <c r="D46" s="257"/>
      <c r="E46" s="257"/>
      <c r="F46" s="257"/>
      <c r="G46" s="257"/>
    </row>
    <row r="47" s="169" customFormat="1" ht="12.75" customHeight="1" spans="1:7">
      <c r="A47" s="255"/>
      <c r="B47" s="256"/>
      <c r="C47" s="257"/>
      <c r="D47" s="257"/>
      <c r="E47" s="257"/>
      <c r="F47" s="257"/>
      <c r="G47" s="257"/>
    </row>
    <row r="48" s="169" customFormat="1" ht="12.75" customHeight="1" spans="1:7">
      <c r="A48" s="255"/>
      <c r="B48" s="256"/>
      <c r="C48" s="257"/>
      <c r="D48" s="257"/>
      <c r="E48" s="257"/>
      <c r="F48" s="257"/>
      <c r="G48" s="257"/>
    </row>
    <row r="49" s="169" customFormat="1" ht="12.75" customHeight="1" spans="1:7">
      <c r="A49" s="255"/>
      <c r="B49" s="256"/>
      <c r="C49" s="258"/>
      <c r="D49" s="257"/>
      <c r="E49" s="257"/>
      <c r="F49" s="257"/>
      <c r="G49" s="257"/>
    </row>
    <row r="50" s="169" customFormat="1" ht="12.75" customHeight="1" spans="1:7">
      <c r="A50" s="255"/>
      <c r="B50" s="256"/>
      <c r="C50" s="257"/>
      <c r="D50" s="257"/>
      <c r="E50" s="257"/>
      <c r="F50" s="257"/>
      <c r="G50" s="257"/>
    </row>
    <row r="51" s="169" customFormat="1" ht="21.75" customHeight="1" spans="1:7">
      <c r="A51" s="255"/>
      <c r="B51" s="256"/>
      <c r="C51" s="257"/>
      <c r="D51" s="257"/>
      <c r="E51" s="257"/>
      <c r="F51" s="257"/>
      <c r="G51" s="257"/>
    </row>
    <row r="52" spans="1:7">
      <c r="A52" s="137"/>
      <c r="B52" s="137"/>
      <c r="C52" s="137"/>
      <c r="D52" s="137"/>
      <c r="E52" s="137"/>
      <c r="F52" s="137"/>
      <c r="G52" s="137"/>
    </row>
    <row r="53" spans="1:7">
      <c r="A53" s="137"/>
      <c r="B53" s="137"/>
      <c r="C53" s="137"/>
      <c r="D53" s="137"/>
      <c r="E53" s="137"/>
      <c r="F53" s="137"/>
      <c r="G53" s="137"/>
    </row>
    <row r="54" spans="1:1">
      <c r="A54" s="93" t="s">
        <v>0</v>
      </c>
    </row>
    <row r="55" spans="1:1">
      <c r="A55" s="93" t="s">
        <v>383</v>
      </c>
    </row>
    <row r="56" ht="15" customHeight="1" spans="1:2">
      <c r="A56" s="95"/>
      <c r="B56" s="201"/>
    </row>
    <row r="57" ht="15" customHeight="1" spans="2:2">
      <c r="B57" s="201"/>
    </row>
    <row r="58" ht="15" customHeight="1" spans="1:7">
      <c r="A58" s="97" t="s">
        <v>2</v>
      </c>
      <c r="B58" s="97"/>
      <c r="C58" s="97"/>
      <c r="D58" s="97"/>
      <c r="E58" s="97"/>
      <c r="F58" s="97"/>
      <c r="G58" s="97"/>
    </row>
    <row r="59" ht="15" customHeight="1" spans="1:7">
      <c r="A59" s="98" t="s">
        <v>61</v>
      </c>
      <c r="B59" s="98"/>
      <c r="C59" s="98"/>
      <c r="D59" s="98"/>
      <c r="E59" s="98"/>
      <c r="F59" s="98"/>
      <c r="G59" s="98"/>
    </row>
    <row r="60" spans="2:2">
      <c r="B60" s="201"/>
    </row>
    <row r="61" ht="14" spans="1:2">
      <c r="A61" s="202" t="s">
        <v>686</v>
      </c>
      <c r="B61" s="201"/>
    </row>
    <row r="62" ht="15" customHeight="1" spans="2:2">
      <c r="B62" s="201"/>
    </row>
    <row r="63" ht="15" customHeight="1" spans="1:7">
      <c r="A63" s="101" t="s">
        <v>5</v>
      </c>
      <c r="B63" s="179" t="s">
        <v>6</v>
      </c>
      <c r="C63" s="102" t="s">
        <v>7</v>
      </c>
      <c r="D63" s="139" t="s">
        <v>8</v>
      </c>
      <c r="E63" s="223"/>
      <c r="F63" s="140"/>
      <c r="G63" s="102" t="s">
        <v>9</v>
      </c>
    </row>
    <row r="64" ht="15" customHeight="1" spans="1:8">
      <c r="A64" s="105"/>
      <c r="B64" s="203"/>
      <c r="C64" s="106"/>
      <c r="D64" s="204" t="s">
        <v>10</v>
      </c>
      <c r="E64" s="204" t="s">
        <v>11</v>
      </c>
      <c r="F64" s="204" t="s">
        <v>12</v>
      </c>
      <c r="G64" s="106"/>
      <c r="H64" s="224"/>
    </row>
    <row r="65" ht="15" customHeight="1" spans="1:7">
      <c r="A65" s="105"/>
      <c r="B65" s="182"/>
      <c r="C65" s="105">
        <v>2020</v>
      </c>
      <c r="D65" s="205" t="s">
        <v>13</v>
      </c>
      <c r="E65" s="205" t="s">
        <v>14</v>
      </c>
      <c r="F65" s="205"/>
      <c r="G65" s="106">
        <v>2022</v>
      </c>
    </row>
    <row r="66" ht="9" customHeight="1" spans="1:7">
      <c r="A66" s="206"/>
      <c r="B66" s="207"/>
      <c r="C66" s="206"/>
      <c r="D66" s="206"/>
      <c r="E66" s="206"/>
      <c r="F66" s="206"/>
      <c r="G66" s="237"/>
    </row>
    <row r="67" ht="15" customHeight="1" spans="1:7">
      <c r="A67" s="113" t="s">
        <v>62</v>
      </c>
      <c r="B67" s="210" t="s">
        <v>63</v>
      </c>
      <c r="C67" s="212"/>
      <c r="D67" s="212"/>
      <c r="E67" s="212"/>
      <c r="F67" s="212"/>
      <c r="G67" s="212"/>
    </row>
    <row r="68" s="169" customFormat="1" ht="6.75" customHeight="1" spans="1:7">
      <c r="A68" s="212"/>
      <c r="B68" s="210"/>
      <c r="C68" s="114"/>
      <c r="D68" s="114"/>
      <c r="E68" s="114"/>
      <c r="F68" s="114"/>
      <c r="G68" s="114"/>
    </row>
    <row r="69" s="169" customFormat="1" ht="15" customHeight="1" spans="1:7">
      <c r="A69" s="114" t="s">
        <v>687</v>
      </c>
      <c r="B69" s="214" t="s">
        <v>65</v>
      </c>
      <c r="C69" s="112">
        <v>0</v>
      </c>
      <c r="D69" s="112">
        <v>0</v>
      </c>
      <c r="E69" s="112">
        <f>+F69-D69</f>
        <v>79000</v>
      </c>
      <c r="F69" s="112">
        <v>79000</v>
      </c>
      <c r="G69" s="112">
        <v>79000</v>
      </c>
    </row>
    <row r="70" ht="15" customHeight="1" spans="1:7">
      <c r="A70" s="114" t="s">
        <v>253</v>
      </c>
      <c r="B70" s="214" t="s">
        <v>78</v>
      </c>
      <c r="C70" s="112">
        <v>252564</v>
      </c>
      <c r="D70" s="112">
        <v>78095.25</v>
      </c>
      <c r="E70" s="112">
        <f t="shared" ref="E70:E83" si="2">+F70-D70</f>
        <v>314904.75</v>
      </c>
      <c r="F70" s="112">
        <v>393000</v>
      </c>
      <c r="G70" s="112">
        <v>393000</v>
      </c>
    </row>
    <row r="71" ht="15" customHeight="1" spans="1:7">
      <c r="A71" s="114" t="s">
        <v>301</v>
      </c>
      <c r="B71" s="214" t="s">
        <v>88</v>
      </c>
      <c r="C71" s="112">
        <v>1643192.34</v>
      </c>
      <c r="D71" s="112">
        <v>1724999.61</v>
      </c>
      <c r="E71" s="112">
        <f t="shared" si="2"/>
        <v>575000.39</v>
      </c>
      <c r="F71" s="112">
        <v>2300000</v>
      </c>
      <c r="G71" s="112">
        <v>2300000</v>
      </c>
    </row>
    <row r="72" ht="15" customHeight="1" spans="1:7">
      <c r="A72" s="114" t="s">
        <v>617</v>
      </c>
      <c r="B72" s="214" t="s">
        <v>90</v>
      </c>
      <c r="C72" s="112">
        <v>1361685</v>
      </c>
      <c r="D72" s="112">
        <v>0</v>
      </c>
      <c r="E72" s="112">
        <f t="shared" si="2"/>
        <v>2337000</v>
      </c>
      <c r="F72" s="112">
        <v>2337000</v>
      </c>
      <c r="G72" s="112">
        <v>2337000</v>
      </c>
    </row>
    <row r="73" ht="15" customHeight="1" spans="1:7">
      <c r="A73" s="114" t="s">
        <v>606</v>
      </c>
      <c r="B73" s="214" t="s">
        <v>304</v>
      </c>
      <c r="C73" s="112">
        <v>0</v>
      </c>
      <c r="D73" s="112">
        <v>156000</v>
      </c>
      <c r="E73" s="112">
        <f t="shared" si="2"/>
        <v>0</v>
      </c>
      <c r="F73" s="112">
        <v>156000</v>
      </c>
      <c r="G73" s="112">
        <v>156000</v>
      </c>
    </row>
    <row r="74" ht="15" customHeight="1" spans="1:7">
      <c r="A74" s="114" t="s">
        <v>302</v>
      </c>
      <c r="B74" s="240" t="s">
        <v>110</v>
      </c>
      <c r="C74" s="112"/>
      <c r="D74" s="112"/>
      <c r="E74" s="112"/>
      <c r="F74" s="112"/>
      <c r="G74" s="112"/>
    </row>
    <row r="75" ht="15" customHeight="1" spans="1:7">
      <c r="A75" s="114" t="s">
        <v>427</v>
      </c>
      <c r="B75" s="240"/>
      <c r="C75" s="112">
        <v>0</v>
      </c>
      <c r="D75" s="112">
        <v>0</v>
      </c>
      <c r="E75" s="112">
        <f t="shared" si="2"/>
        <v>78000</v>
      </c>
      <c r="F75" s="112">
        <v>78000</v>
      </c>
      <c r="G75" s="112">
        <v>78000</v>
      </c>
    </row>
    <row r="76" ht="15" customHeight="1" spans="1:7">
      <c r="A76" s="114" t="s">
        <v>399</v>
      </c>
      <c r="B76" s="214" t="s">
        <v>115</v>
      </c>
      <c r="C76" s="112">
        <v>50985.58</v>
      </c>
      <c r="D76" s="112">
        <v>0</v>
      </c>
      <c r="E76" s="112">
        <f t="shared" si="2"/>
        <v>78000</v>
      </c>
      <c r="F76" s="112">
        <v>78000</v>
      </c>
      <c r="G76" s="112">
        <v>78000</v>
      </c>
    </row>
    <row r="77" ht="15" customHeight="1" spans="1:7">
      <c r="A77" s="114" t="s">
        <v>256</v>
      </c>
      <c r="B77" s="214" t="s">
        <v>99</v>
      </c>
      <c r="C77" s="112">
        <v>224542.39</v>
      </c>
      <c r="D77" s="112">
        <v>366550</v>
      </c>
      <c r="E77" s="112">
        <f t="shared" si="2"/>
        <v>1409450</v>
      </c>
      <c r="F77" s="112">
        <v>1776000</v>
      </c>
      <c r="G77" s="112">
        <v>1776000</v>
      </c>
    </row>
    <row r="78" ht="15" customHeight="1" spans="1:7">
      <c r="A78" s="114" t="s">
        <v>688</v>
      </c>
      <c r="B78" s="214" t="s">
        <v>99</v>
      </c>
      <c r="C78" s="112">
        <v>45762350.92</v>
      </c>
      <c r="D78" s="112">
        <v>16275600</v>
      </c>
      <c r="E78" s="112">
        <f t="shared" si="2"/>
        <v>28184400</v>
      </c>
      <c r="F78" s="112">
        <v>44460000</v>
      </c>
      <c r="G78" s="112">
        <v>40365000</v>
      </c>
    </row>
    <row r="79" ht="15" customHeight="1" spans="1:7">
      <c r="A79" s="114" t="s">
        <v>689</v>
      </c>
      <c r="B79" s="214" t="s">
        <v>99</v>
      </c>
      <c r="C79" s="112">
        <v>16423050</v>
      </c>
      <c r="D79" s="112">
        <v>5732991.67</v>
      </c>
      <c r="E79" s="112">
        <f t="shared" si="2"/>
        <v>11275200.33</v>
      </c>
      <c r="F79" s="112">
        <v>17008192</v>
      </c>
      <c r="G79" s="112">
        <v>15525000</v>
      </c>
    </row>
    <row r="80" ht="15" customHeight="1" spans="1:7">
      <c r="A80" s="114" t="s">
        <v>690</v>
      </c>
      <c r="B80" s="214" t="s">
        <v>99</v>
      </c>
      <c r="C80" s="112">
        <v>4207020.61</v>
      </c>
      <c r="D80" s="112">
        <v>1670349.37</v>
      </c>
      <c r="E80" s="112">
        <f t="shared" si="2"/>
        <v>3731877.63</v>
      </c>
      <c r="F80" s="112">
        <v>5402227</v>
      </c>
      <c r="G80" s="112">
        <v>4950000</v>
      </c>
    </row>
    <row r="81" ht="15" customHeight="1" spans="1:7">
      <c r="A81" s="114" t="s">
        <v>691</v>
      </c>
      <c r="B81" s="214" t="s">
        <v>99</v>
      </c>
      <c r="C81" s="112">
        <v>5331099.31</v>
      </c>
      <c r="D81" s="112">
        <v>1949478.49</v>
      </c>
      <c r="E81" s="112">
        <f t="shared" si="2"/>
        <v>3570627.51</v>
      </c>
      <c r="F81" s="112">
        <v>5520106</v>
      </c>
      <c r="G81" s="112">
        <v>4950000</v>
      </c>
    </row>
    <row r="82" ht="15" customHeight="1" spans="1:7">
      <c r="A82" s="114" t="s">
        <v>692</v>
      </c>
      <c r="B82" s="214" t="s">
        <v>99</v>
      </c>
      <c r="C82" s="112">
        <v>5144413.74</v>
      </c>
      <c r="D82" s="112">
        <v>1946200</v>
      </c>
      <c r="E82" s="112">
        <f t="shared" si="2"/>
        <v>3465400</v>
      </c>
      <c r="F82" s="112">
        <v>5411600</v>
      </c>
      <c r="G82" s="112">
        <v>4950000</v>
      </c>
    </row>
    <row r="83" ht="15" customHeight="1" spans="1:7">
      <c r="A83" s="114" t="s">
        <v>693</v>
      </c>
      <c r="B83" s="214" t="s">
        <v>99</v>
      </c>
      <c r="C83" s="112">
        <v>3536820.14</v>
      </c>
      <c r="D83" s="112">
        <v>1650959.21</v>
      </c>
      <c r="E83" s="112">
        <f t="shared" si="2"/>
        <v>3745598.79</v>
      </c>
      <c r="F83" s="112">
        <v>5396558</v>
      </c>
      <c r="G83" s="112">
        <v>4950000</v>
      </c>
    </row>
    <row r="84" spans="1:7">
      <c r="A84" s="212"/>
      <c r="B84" s="214"/>
      <c r="C84" s="112"/>
      <c r="D84" s="112"/>
      <c r="E84" s="112"/>
      <c r="F84" s="112"/>
      <c r="G84" s="112"/>
    </row>
    <row r="85" ht="16.5" customHeight="1" spans="1:7">
      <c r="A85" s="179" t="s">
        <v>262</v>
      </c>
      <c r="B85" s="217"/>
      <c r="C85" s="148">
        <f>SUM(C69:C83)</f>
        <v>83937724.03</v>
      </c>
      <c r="D85" s="148">
        <f>SUM(D69:D84)</f>
        <v>31551223.6</v>
      </c>
      <c r="E85" s="148">
        <f>SUM(E69:E84)</f>
        <v>58844459.4</v>
      </c>
      <c r="F85" s="148">
        <f>SUM(F69:F83)</f>
        <v>90395683</v>
      </c>
      <c r="G85" s="148">
        <f>SUM(G69:G83)</f>
        <v>82887000</v>
      </c>
    </row>
    <row r="86" ht="16.5" customHeight="1" spans="1:7">
      <c r="A86" s="182" t="s">
        <v>183</v>
      </c>
      <c r="B86" s="218"/>
      <c r="C86" s="151"/>
      <c r="D86" s="151"/>
      <c r="E86" s="151"/>
      <c r="F86" s="151"/>
      <c r="G86" s="151"/>
    </row>
    <row r="87" ht="16.5" customHeight="1" spans="1:7">
      <c r="A87" s="179" t="s">
        <v>238</v>
      </c>
      <c r="B87" s="217"/>
      <c r="C87" s="148">
        <f>SUM(C85,C42)</f>
        <v>99570266.38</v>
      </c>
      <c r="D87" s="148">
        <f>SUM(D85,D42)</f>
        <v>39528012.57</v>
      </c>
      <c r="E87" s="148">
        <f>SUM(E85,E42)</f>
        <v>69516312.43</v>
      </c>
      <c r="F87" s="148">
        <f>SUM(F85,F42)</f>
        <v>109044325</v>
      </c>
      <c r="G87" s="148">
        <f>SUM(G85,G42)</f>
        <v>101962195</v>
      </c>
    </row>
    <row r="88" ht="16.5" customHeight="1" spans="1:7">
      <c r="A88" s="182"/>
      <c r="B88" s="218"/>
      <c r="C88" s="151"/>
      <c r="D88" s="151"/>
      <c r="E88" s="151"/>
      <c r="F88" s="151"/>
      <c r="G88" s="151"/>
    </row>
    <row r="89" ht="15" customHeight="1" spans="1:7">
      <c r="A89" s="259"/>
      <c r="B89" s="260"/>
      <c r="C89" s="261"/>
      <c r="D89" s="261"/>
      <c r="E89" s="261"/>
      <c r="F89" s="261"/>
      <c r="G89" s="261"/>
    </row>
    <row r="90" ht="15" customHeight="1"/>
    <row r="91" spans="1:5">
      <c r="A91" s="93" t="s">
        <v>239</v>
      </c>
      <c r="B91" s="93" t="s">
        <v>240</v>
      </c>
      <c r="E91" s="93" t="s">
        <v>241</v>
      </c>
    </row>
    <row r="92" ht="15" customHeight="1"/>
    <row r="93" ht="15" customHeight="1"/>
    <row r="94" ht="15" customHeight="1"/>
    <row r="95" ht="14.1" customHeight="1" spans="1:7">
      <c r="A95" s="199" t="s">
        <v>694</v>
      </c>
      <c r="B95" s="199" t="s">
        <v>628</v>
      </c>
      <c r="C95" s="199"/>
      <c r="D95" s="199"/>
      <c r="E95" s="199" t="s">
        <v>244</v>
      </c>
      <c r="F95" s="199"/>
      <c r="G95" s="199"/>
    </row>
    <row r="96" ht="13.5" customHeight="1" spans="1:7">
      <c r="A96" s="200" t="s">
        <v>276</v>
      </c>
      <c r="B96" s="200" t="s">
        <v>265</v>
      </c>
      <c r="C96" s="200"/>
      <c r="D96" s="200"/>
      <c r="E96" s="200" t="s">
        <v>247</v>
      </c>
      <c r="F96" s="200"/>
      <c r="G96" s="200"/>
    </row>
    <row r="97" spans="2:4">
      <c r="B97" s="200"/>
      <c r="C97" s="200"/>
      <c r="D97" s="200"/>
    </row>
    <row r="104" ht="19.5" customHeight="1"/>
    <row r="105" spans="1:7">
      <c r="A105" s="137"/>
      <c r="B105" s="137"/>
      <c r="C105" s="137"/>
      <c r="D105" s="137"/>
      <c r="E105" s="137"/>
      <c r="F105" s="137"/>
      <c r="G105" s="137"/>
    </row>
    <row r="106" spans="1:7">
      <c r="A106" s="137"/>
      <c r="B106" s="137"/>
      <c r="C106" s="137"/>
      <c r="D106" s="137"/>
      <c r="E106" s="137"/>
      <c r="F106" s="137"/>
      <c r="G106" s="137"/>
    </row>
  </sheetData>
  <sheetProtection password="D60D" sheet="1" objects="1"/>
  <mergeCells count="42">
    <mergeCell ref="A5:G5"/>
    <mergeCell ref="A6:G6"/>
    <mergeCell ref="D10:F10"/>
    <mergeCell ref="A58:G58"/>
    <mergeCell ref="A59:G59"/>
    <mergeCell ref="D63:F63"/>
    <mergeCell ref="B95:D95"/>
    <mergeCell ref="E95:G95"/>
    <mergeCell ref="B96:D96"/>
    <mergeCell ref="E96:G96"/>
    <mergeCell ref="B97:D97"/>
    <mergeCell ref="A10:A12"/>
    <mergeCell ref="A42:A43"/>
    <mergeCell ref="A63:A65"/>
    <mergeCell ref="A85:A86"/>
    <mergeCell ref="A87:A88"/>
    <mergeCell ref="B10:B12"/>
    <mergeCell ref="B63:B65"/>
    <mergeCell ref="B74:B75"/>
    <mergeCell ref="C10:C11"/>
    <mergeCell ref="C42:C43"/>
    <mergeCell ref="C63:C64"/>
    <mergeCell ref="C85:C86"/>
    <mergeCell ref="C87:C88"/>
    <mergeCell ref="D42:D43"/>
    <mergeCell ref="D85:D86"/>
    <mergeCell ref="D87:D88"/>
    <mergeCell ref="E42:E43"/>
    <mergeCell ref="E85:E86"/>
    <mergeCell ref="E87:E88"/>
    <mergeCell ref="F11:F12"/>
    <mergeCell ref="F42:F43"/>
    <mergeCell ref="F64:F65"/>
    <mergeCell ref="F85:F86"/>
    <mergeCell ref="F87:F88"/>
    <mergeCell ref="G10:G11"/>
    <mergeCell ref="G42:G43"/>
    <mergeCell ref="G63:G64"/>
    <mergeCell ref="G85:G86"/>
    <mergeCell ref="G87:G88"/>
    <mergeCell ref="A105:G106"/>
    <mergeCell ref="A52:G53"/>
  </mergeCells>
  <pageMargins left="0.432638888888889" right="0.156944444444444" top="0.590277777777778" bottom="0.196527777777778" header="0.472222222222222" footer="0.156944444444444"/>
  <pageSetup paperSize="1" orientation="portrait"/>
  <headerFooter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J162"/>
  <sheetViews>
    <sheetView zoomScale="115" zoomScaleNormal="115" topLeftCell="A133" workbookViewId="0">
      <selection activeCell="A144" sqref="A144"/>
    </sheetView>
  </sheetViews>
  <sheetFormatPr defaultColWidth="9" defaultRowHeight="12"/>
  <cols>
    <col min="1" max="1" width="34.2890625" style="93" customWidth="1"/>
    <col min="2" max="2" width="7.2890625" style="93" customWidth="1"/>
    <col min="3" max="3" width="11.4296875" style="93" customWidth="1"/>
    <col min="4" max="6" width="11" style="93" customWidth="1"/>
    <col min="7" max="7" width="12.5703125" style="93" customWidth="1"/>
    <col min="8" max="16384" width="9.140625" style="93"/>
  </cols>
  <sheetData>
    <row r="1" spans="1:1">
      <c r="A1" s="93" t="s">
        <v>0</v>
      </c>
    </row>
    <row r="2" spans="1:1">
      <c r="A2" s="93" t="s">
        <v>520</v>
      </c>
    </row>
    <row r="3" ht="15" customHeight="1" spans="1:2">
      <c r="A3" s="95"/>
      <c r="B3" s="201"/>
    </row>
    <row r="4" ht="15" customHeight="1" spans="2:2">
      <c r="B4" s="201"/>
    </row>
    <row r="5" ht="15" customHeight="1" spans="1:7">
      <c r="A5" s="97" t="s">
        <v>2</v>
      </c>
      <c r="B5" s="97"/>
      <c r="C5" s="97"/>
      <c r="D5" s="97"/>
      <c r="E5" s="97"/>
      <c r="F5" s="97"/>
      <c r="G5" s="97"/>
    </row>
    <row r="6" ht="15" customHeight="1" spans="1:7">
      <c r="A6" s="98" t="s">
        <v>61</v>
      </c>
      <c r="B6" s="98"/>
      <c r="C6" s="98"/>
      <c r="D6" s="98"/>
      <c r="E6" s="98"/>
      <c r="F6" s="98"/>
      <c r="G6" s="98"/>
    </row>
    <row r="7" spans="2:2">
      <c r="B7" s="201"/>
    </row>
    <row r="8" ht="14" spans="1:2">
      <c r="A8" s="202" t="s">
        <v>695</v>
      </c>
      <c r="B8" s="201"/>
    </row>
    <row r="9" ht="15" customHeight="1" spans="2:2">
      <c r="B9" s="201"/>
    </row>
    <row r="10" ht="15" customHeight="1" spans="1:7">
      <c r="A10" s="101" t="s">
        <v>5</v>
      </c>
      <c r="B10" s="179" t="s">
        <v>6</v>
      </c>
      <c r="C10" s="102" t="s">
        <v>7</v>
      </c>
      <c r="D10" s="139" t="s">
        <v>8</v>
      </c>
      <c r="E10" s="223"/>
      <c r="F10" s="140"/>
      <c r="G10" s="102" t="s">
        <v>9</v>
      </c>
    </row>
    <row r="11" ht="15" customHeight="1" spans="1:8">
      <c r="A11" s="105"/>
      <c r="B11" s="203"/>
      <c r="C11" s="106"/>
      <c r="D11" s="204" t="s">
        <v>10</v>
      </c>
      <c r="E11" s="204" t="s">
        <v>11</v>
      </c>
      <c r="F11" s="204" t="s">
        <v>12</v>
      </c>
      <c r="G11" s="106"/>
      <c r="H11" s="224"/>
    </row>
    <row r="12" ht="15" customHeight="1" spans="1:7">
      <c r="A12" s="105"/>
      <c r="B12" s="182"/>
      <c r="C12" s="105">
        <v>2020</v>
      </c>
      <c r="D12" s="205" t="s">
        <v>13</v>
      </c>
      <c r="E12" s="205" t="s">
        <v>14</v>
      </c>
      <c r="F12" s="205"/>
      <c r="G12" s="106">
        <v>2022</v>
      </c>
    </row>
    <row r="13" ht="9" customHeight="1" spans="1:7">
      <c r="A13" s="206"/>
      <c r="B13" s="207"/>
      <c r="C13" s="206"/>
      <c r="D13" s="206"/>
      <c r="E13" s="206"/>
      <c r="F13" s="206"/>
      <c r="G13" s="237"/>
    </row>
    <row r="14" ht="15" customHeight="1" spans="1:7">
      <c r="A14" s="113" t="s">
        <v>15</v>
      </c>
      <c r="B14" s="210" t="s">
        <v>16</v>
      </c>
      <c r="C14" s="212"/>
      <c r="D14" s="212"/>
      <c r="E14" s="212"/>
      <c r="F14" s="212"/>
      <c r="G14" s="212"/>
    </row>
    <row r="15" s="169" customFormat="1" ht="6.75" customHeight="1" spans="1:7">
      <c r="A15" s="212"/>
      <c r="B15" s="210"/>
      <c r="C15" s="114"/>
      <c r="D15" s="114"/>
      <c r="E15" s="114"/>
      <c r="F15" s="114"/>
      <c r="G15" s="114"/>
    </row>
    <row r="16" s="169" customFormat="1" ht="15" customHeight="1" spans="1:7">
      <c r="A16" s="114" t="s">
        <v>435</v>
      </c>
      <c r="B16" s="214" t="s">
        <v>18</v>
      </c>
      <c r="C16" s="112">
        <v>7756612.79</v>
      </c>
      <c r="D16" s="112">
        <v>3994080.81</v>
      </c>
      <c r="E16" s="112">
        <f>F16-D16</f>
        <v>5568374.69</v>
      </c>
      <c r="F16" s="112">
        <v>9562455.5</v>
      </c>
      <c r="G16" s="112">
        <v>10583136</v>
      </c>
    </row>
    <row r="17" s="169" customFormat="1" ht="15" customHeight="1" spans="1:7">
      <c r="A17" s="114" t="s">
        <v>436</v>
      </c>
      <c r="B17" s="214" t="s">
        <v>437</v>
      </c>
      <c r="C17" s="112">
        <v>646069.25</v>
      </c>
      <c r="D17" s="112">
        <v>367425</v>
      </c>
      <c r="E17" s="112">
        <f t="shared" ref="E17:E38" si="0">F17-D17</f>
        <v>851931</v>
      </c>
      <c r="F17" s="112">
        <v>1219356</v>
      </c>
      <c r="G17" s="112">
        <v>1250496</v>
      </c>
    </row>
    <row r="18" s="169" customFormat="1" ht="15" customHeight="1" spans="1:7">
      <c r="A18" s="114" t="s">
        <v>438</v>
      </c>
      <c r="B18" s="214" t="s">
        <v>20</v>
      </c>
      <c r="C18" s="112">
        <v>647940.43</v>
      </c>
      <c r="D18" s="112">
        <v>321366.45</v>
      </c>
      <c r="E18" s="112">
        <f t="shared" si="0"/>
        <v>463633.55</v>
      </c>
      <c r="F18" s="112">
        <v>785000</v>
      </c>
      <c r="G18" s="112">
        <v>864000</v>
      </c>
    </row>
    <row r="19" s="169" customFormat="1" ht="15" customHeight="1" spans="1:7">
      <c r="A19" s="114" t="s">
        <v>439</v>
      </c>
      <c r="B19" s="214" t="s">
        <v>22</v>
      </c>
      <c r="C19" s="112">
        <v>90000</v>
      </c>
      <c r="D19" s="112">
        <v>45000</v>
      </c>
      <c r="E19" s="112">
        <f t="shared" si="0"/>
        <v>45000</v>
      </c>
      <c r="F19" s="112">
        <v>90000</v>
      </c>
      <c r="G19" s="112">
        <v>90000</v>
      </c>
    </row>
    <row r="20" s="169" customFormat="1" ht="15" customHeight="1" spans="1:7">
      <c r="A20" s="114" t="s">
        <v>440</v>
      </c>
      <c r="B20" s="214" t="s">
        <v>24</v>
      </c>
      <c r="C20" s="112">
        <v>90000</v>
      </c>
      <c r="D20" s="112">
        <v>45000</v>
      </c>
      <c r="E20" s="112">
        <f t="shared" si="0"/>
        <v>45000</v>
      </c>
      <c r="F20" s="112">
        <v>90000</v>
      </c>
      <c r="G20" s="112">
        <v>90000</v>
      </c>
    </row>
    <row r="21" s="169" customFormat="1" ht="15" customHeight="1" spans="1:7">
      <c r="A21" s="114" t="s">
        <v>441</v>
      </c>
      <c r="B21" s="214" t="s">
        <v>26</v>
      </c>
      <c r="C21" s="112">
        <v>168000</v>
      </c>
      <c r="D21" s="112">
        <v>162000</v>
      </c>
      <c r="E21" s="112">
        <f t="shared" si="0"/>
        <v>42000</v>
      </c>
      <c r="F21" s="112">
        <v>204000</v>
      </c>
      <c r="G21" s="112">
        <v>216000</v>
      </c>
    </row>
    <row r="22" s="169" customFormat="1" ht="15" customHeight="1" spans="1:7">
      <c r="A22" s="114" t="s">
        <v>442</v>
      </c>
      <c r="B22" s="214" t="s">
        <v>28</v>
      </c>
      <c r="C22" s="112"/>
      <c r="D22" s="112"/>
      <c r="E22" s="112"/>
      <c r="F22" s="112"/>
      <c r="G22" s="112"/>
    </row>
    <row r="23" s="169" customFormat="1" ht="15" customHeight="1" spans="1:7">
      <c r="A23" s="114" t="s">
        <v>443</v>
      </c>
      <c r="B23" s="214"/>
      <c r="C23" s="112">
        <v>10000</v>
      </c>
      <c r="D23" s="112">
        <v>0</v>
      </c>
      <c r="E23" s="112">
        <f t="shared" si="0"/>
        <v>0</v>
      </c>
      <c r="F23" s="112">
        <v>0</v>
      </c>
      <c r="G23" s="112">
        <v>25000</v>
      </c>
    </row>
    <row r="24" s="169" customFormat="1" ht="15" customHeight="1" spans="1:7">
      <c r="A24" s="114" t="s">
        <v>444</v>
      </c>
      <c r="B24" s="214"/>
      <c r="C24" s="112">
        <v>0</v>
      </c>
      <c r="D24" s="112">
        <v>0</v>
      </c>
      <c r="E24" s="112">
        <f t="shared" si="0"/>
        <v>0</v>
      </c>
      <c r="F24" s="112">
        <v>0</v>
      </c>
      <c r="G24" s="112">
        <v>15686</v>
      </c>
    </row>
    <row r="25" s="169" customFormat="1" ht="15" customHeight="1" spans="1:7">
      <c r="A25" s="114" t="s">
        <v>446</v>
      </c>
      <c r="B25" s="214" t="s">
        <v>34</v>
      </c>
      <c r="C25" s="112">
        <v>697765</v>
      </c>
      <c r="D25" s="112">
        <v>0</v>
      </c>
      <c r="E25" s="112">
        <f t="shared" si="0"/>
        <v>953309</v>
      </c>
      <c r="F25" s="112">
        <v>953309</v>
      </c>
      <c r="G25" s="112">
        <v>986136</v>
      </c>
    </row>
    <row r="26" s="169" customFormat="1" ht="15" customHeight="1" spans="1:7">
      <c r="A26" s="114" t="s">
        <v>447</v>
      </c>
      <c r="B26" s="214" t="s">
        <v>36</v>
      </c>
      <c r="C26" s="112">
        <v>130000</v>
      </c>
      <c r="D26" s="112">
        <v>0</v>
      </c>
      <c r="E26" s="112">
        <f t="shared" si="0"/>
        <v>170000</v>
      </c>
      <c r="F26" s="112">
        <v>170000</v>
      </c>
      <c r="G26" s="112">
        <v>180000</v>
      </c>
    </row>
    <row r="27" s="169" customFormat="1" ht="15" customHeight="1" spans="1:7">
      <c r="A27" s="114" t="s">
        <v>448</v>
      </c>
      <c r="B27" s="214" t="s">
        <v>38</v>
      </c>
      <c r="C27" s="112"/>
      <c r="D27" s="112"/>
      <c r="E27" s="112"/>
      <c r="F27" s="112"/>
      <c r="G27" s="112"/>
    </row>
    <row r="28" s="169" customFormat="1" ht="15" customHeight="1" spans="1:7">
      <c r="A28" s="114" t="s">
        <v>449</v>
      </c>
      <c r="B28" s="214"/>
      <c r="C28" s="112">
        <v>692906</v>
      </c>
      <c r="D28" s="112">
        <v>740631</v>
      </c>
      <c r="E28" s="112">
        <f t="shared" si="0"/>
        <v>115735</v>
      </c>
      <c r="F28" s="112">
        <v>856366</v>
      </c>
      <c r="G28" s="112">
        <v>986136</v>
      </c>
    </row>
    <row r="29" s="169" customFormat="1" ht="15" customHeight="1" spans="1:7">
      <c r="A29" s="114" t="s">
        <v>450</v>
      </c>
      <c r="B29" s="214"/>
      <c r="C29" s="142" t="s">
        <v>41</v>
      </c>
      <c r="D29" s="112">
        <v>0</v>
      </c>
      <c r="E29" s="112">
        <v>0</v>
      </c>
      <c r="F29" s="112">
        <v>0</v>
      </c>
      <c r="G29" s="112">
        <v>180000</v>
      </c>
    </row>
    <row r="30" s="169" customFormat="1" ht="15" customHeight="1" spans="1:7">
      <c r="A30" s="114" t="s">
        <v>451</v>
      </c>
      <c r="B30" s="214" t="s">
        <v>43</v>
      </c>
      <c r="C30" s="112">
        <v>1012693.15</v>
      </c>
      <c r="D30" s="112">
        <v>523969.65</v>
      </c>
      <c r="E30" s="112">
        <f t="shared" si="0"/>
        <v>769850.77</v>
      </c>
      <c r="F30" s="112">
        <v>1293820.42</v>
      </c>
      <c r="G30" s="112">
        <v>1420037</v>
      </c>
    </row>
    <row r="31" s="169" customFormat="1" ht="15" customHeight="1" spans="1:7">
      <c r="A31" s="114" t="s">
        <v>452</v>
      </c>
      <c r="B31" s="214" t="s">
        <v>45</v>
      </c>
      <c r="C31" s="112">
        <v>32600</v>
      </c>
      <c r="D31" s="112">
        <v>16100</v>
      </c>
      <c r="E31" s="112">
        <f t="shared" si="0"/>
        <v>23200</v>
      </c>
      <c r="F31" s="112">
        <v>39300</v>
      </c>
      <c r="G31" s="112">
        <v>43200</v>
      </c>
    </row>
    <row r="32" s="169" customFormat="1" ht="15" customHeight="1" spans="1:7">
      <c r="A32" s="114" t="s">
        <v>453</v>
      </c>
      <c r="B32" s="214" t="s">
        <v>47</v>
      </c>
      <c r="C32" s="112">
        <v>119276.55</v>
      </c>
      <c r="D32" s="112">
        <v>61698.88</v>
      </c>
      <c r="E32" s="112">
        <f t="shared" si="0"/>
        <v>110555.95</v>
      </c>
      <c r="F32" s="112">
        <v>172254.83</v>
      </c>
      <c r="G32" s="112">
        <v>175932</v>
      </c>
    </row>
    <row r="33" s="169" customFormat="1" ht="15" customHeight="1" spans="1:7">
      <c r="A33" s="114" t="s">
        <v>454</v>
      </c>
      <c r="B33" s="214" t="s">
        <v>49</v>
      </c>
      <c r="C33" s="112">
        <v>32600</v>
      </c>
      <c r="D33" s="112">
        <v>16100</v>
      </c>
      <c r="E33" s="112">
        <f t="shared" si="0"/>
        <v>23200</v>
      </c>
      <c r="F33" s="112">
        <v>39300</v>
      </c>
      <c r="G33" s="112">
        <v>43200</v>
      </c>
    </row>
    <row r="34" s="169" customFormat="1" ht="15" customHeight="1" spans="1:7">
      <c r="A34" s="114" t="s">
        <v>455</v>
      </c>
      <c r="B34" s="214" t="s">
        <v>51</v>
      </c>
      <c r="C34" s="112"/>
      <c r="D34" s="112"/>
      <c r="E34" s="112">
        <f t="shared" si="0"/>
        <v>0</v>
      </c>
      <c r="F34" s="112">
        <v>0</v>
      </c>
      <c r="G34" s="112">
        <v>0</v>
      </c>
    </row>
    <row r="35" s="169" customFormat="1" ht="15" customHeight="1" spans="1:7">
      <c r="A35" s="114" t="s">
        <v>456</v>
      </c>
      <c r="B35" s="214"/>
      <c r="C35" s="112"/>
      <c r="D35" s="112"/>
      <c r="E35" s="112"/>
      <c r="F35" s="112"/>
      <c r="G35" s="112"/>
    </row>
    <row r="36" s="169" customFormat="1" ht="15" customHeight="1" spans="1:7">
      <c r="A36" s="114" t="s">
        <v>457</v>
      </c>
      <c r="B36" s="214" t="s">
        <v>458</v>
      </c>
      <c r="C36" s="112">
        <v>6913.62</v>
      </c>
      <c r="D36" s="112">
        <v>2904.55</v>
      </c>
      <c r="E36" s="112">
        <f t="shared" si="0"/>
        <v>7895.45</v>
      </c>
      <c r="F36" s="112">
        <v>10800</v>
      </c>
      <c r="G36" s="112">
        <v>10800</v>
      </c>
    </row>
    <row r="37" s="169" customFormat="1" ht="15" customHeight="1" spans="1:7">
      <c r="A37" s="114" t="s">
        <v>459</v>
      </c>
      <c r="B37" s="214" t="s">
        <v>460</v>
      </c>
      <c r="C37" s="112">
        <v>960.22</v>
      </c>
      <c r="D37" s="112">
        <v>403.42</v>
      </c>
      <c r="E37" s="112">
        <f t="shared" si="0"/>
        <v>1096.58</v>
      </c>
      <c r="F37" s="112">
        <v>1500</v>
      </c>
      <c r="G37" s="112">
        <v>1500</v>
      </c>
    </row>
    <row r="38" s="169" customFormat="1" ht="15" customHeight="1" spans="1:7">
      <c r="A38" s="114" t="s">
        <v>461</v>
      </c>
      <c r="B38" s="214" t="s">
        <v>462</v>
      </c>
      <c r="C38" s="112">
        <v>62021.25</v>
      </c>
      <c r="D38" s="112">
        <v>27565</v>
      </c>
      <c r="E38" s="112">
        <f t="shared" si="0"/>
        <v>56096</v>
      </c>
      <c r="F38" s="112">
        <v>83661</v>
      </c>
      <c r="G38" s="112">
        <v>83661</v>
      </c>
    </row>
    <row r="39" s="169" customFormat="1" ht="15" customHeight="1" spans="1:7">
      <c r="A39" s="114" t="s">
        <v>463</v>
      </c>
      <c r="B39" s="214"/>
      <c r="C39" s="112"/>
      <c r="D39" s="112"/>
      <c r="E39" s="112"/>
      <c r="F39" s="112"/>
      <c r="G39" s="112"/>
    </row>
    <row r="40" s="169" customFormat="1" ht="15" customHeight="1" spans="1:7">
      <c r="A40" s="114" t="s">
        <v>53</v>
      </c>
      <c r="B40" s="214"/>
      <c r="C40" s="112"/>
      <c r="D40" s="112"/>
      <c r="E40" s="112"/>
      <c r="F40" s="112"/>
      <c r="G40" s="112"/>
    </row>
    <row r="41" s="169" customFormat="1" ht="15" customHeight="1" spans="1:7">
      <c r="A41" s="114" t="s">
        <v>54</v>
      </c>
      <c r="B41" s="214"/>
      <c r="C41" s="112"/>
      <c r="D41" s="112"/>
      <c r="E41" s="112"/>
      <c r="F41" s="112"/>
      <c r="G41" s="112"/>
    </row>
    <row r="42" s="169" customFormat="1" ht="15" customHeight="1" spans="1:7">
      <c r="A42" s="114" t="s">
        <v>464</v>
      </c>
      <c r="B42" s="214" t="s">
        <v>18</v>
      </c>
      <c r="C42" s="112"/>
      <c r="D42" s="112">
        <v>0</v>
      </c>
      <c r="E42" s="112">
        <f t="shared" ref="E42:E46" si="1">+F42-D42</f>
        <v>0</v>
      </c>
      <c r="F42" s="112">
        <v>0</v>
      </c>
      <c r="G42" s="112">
        <v>251559</v>
      </c>
    </row>
    <row r="43" s="169" customFormat="1" ht="15" customHeight="1" spans="1:7">
      <c r="A43" s="114" t="s">
        <v>465</v>
      </c>
      <c r="B43" s="214" t="s">
        <v>437</v>
      </c>
      <c r="C43" s="112"/>
      <c r="D43" s="112">
        <v>0</v>
      </c>
      <c r="E43" s="112">
        <v>0</v>
      </c>
      <c r="F43" s="112">
        <v>0</v>
      </c>
      <c r="G43" s="112">
        <v>43568</v>
      </c>
    </row>
    <row r="44" spans="1:7">
      <c r="A44" s="114" t="s">
        <v>466</v>
      </c>
      <c r="B44" s="214" t="s">
        <v>34</v>
      </c>
      <c r="C44" s="112"/>
      <c r="D44" s="112">
        <v>0</v>
      </c>
      <c r="E44" s="112">
        <f t="shared" si="1"/>
        <v>0</v>
      </c>
      <c r="F44" s="112">
        <v>0</v>
      </c>
      <c r="G44" s="112">
        <v>42161</v>
      </c>
    </row>
    <row r="45" spans="1:7">
      <c r="A45" s="114" t="s">
        <v>467</v>
      </c>
      <c r="B45" s="214" t="s">
        <v>43</v>
      </c>
      <c r="C45" s="112"/>
      <c r="D45" s="112">
        <v>0</v>
      </c>
      <c r="E45" s="112">
        <f t="shared" si="1"/>
        <v>0</v>
      </c>
      <c r="F45" s="112">
        <v>0</v>
      </c>
      <c r="G45" s="112">
        <v>35416</v>
      </c>
    </row>
    <row r="46" spans="1:7">
      <c r="A46" s="114" t="s">
        <v>468</v>
      </c>
      <c r="B46" s="214" t="s">
        <v>47</v>
      </c>
      <c r="C46" s="112"/>
      <c r="D46" s="112">
        <v>0</v>
      </c>
      <c r="E46" s="112">
        <f t="shared" si="1"/>
        <v>0</v>
      </c>
      <c r="F46" s="112">
        <v>0</v>
      </c>
      <c r="G46" s="112">
        <v>13728</v>
      </c>
    </row>
    <row r="47" s="169" customFormat="1" ht="15" customHeight="1" spans="1:7">
      <c r="A47" s="114"/>
      <c r="B47" s="210"/>
      <c r="C47" s="112"/>
      <c r="D47" s="112"/>
      <c r="E47" s="112"/>
      <c r="F47" s="112"/>
      <c r="G47" s="112"/>
    </row>
    <row r="48" ht="16.5" customHeight="1" spans="1:7">
      <c r="A48" s="179" t="s">
        <v>59</v>
      </c>
      <c r="B48" s="217"/>
      <c r="C48" s="148">
        <f>SUM(C16:C47)</f>
        <v>12196358.26</v>
      </c>
      <c r="D48" s="148">
        <f>SUM(D16:D47)</f>
        <v>6324244.76</v>
      </c>
      <c r="E48" s="148">
        <f>SUM(E16:E47)</f>
        <v>9246877.99</v>
      </c>
      <c r="F48" s="148">
        <f>SUM(F16:F47)</f>
        <v>15571122.75</v>
      </c>
      <c r="G48" s="148">
        <f>SUM(G16:G47)</f>
        <v>17631352</v>
      </c>
    </row>
    <row r="49" ht="16.5" customHeight="1" spans="1:7">
      <c r="A49" s="182"/>
      <c r="B49" s="218"/>
      <c r="C49" s="151"/>
      <c r="D49" s="151"/>
      <c r="E49" s="151"/>
      <c r="F49" s="151"/>
      <c r="G49" s="151"/>
    </row>
    <row r="50" ht="19.5" customHeight="1" spans="1:1">
      <c r="A50" s="236"/>
    </row>
    <row r="51" spans="1:7">
      <c r="A51" s="137"/>
      <c r="B51" s="137"/>
      <c r="C51" s="137"/>
      <c r="D51" s="137"/>
      <c r="E51" s="137"/>
      <c r="F51" s="137"/>
      <c r="G51" s="137"/>
    </row>
    <row r="52" spans="1:7">
      <c r="A52" s="137"/>
      <c r="B52" s="137"/>
      <c r="C52" s="137"/>
      <c r="D52" s="137"/>
      <c r="E52" s="137"/>
      <c r="F52" s="137"/>
      <c r="G52" s="137"/>
    </row>
    <row r="53" spans="1:1">
      <c r="A53" s="93" t="s">
        <v>0</v>
      </c>
    </row>
    <row r="54" spans="1:1">
      <c r="A54" s="93" t="s">
        <v>522</v>
      </c>
    </row>
    <row r="55" ht="15" customHeight="1" spans="1:2">
      <c r="A55" s="95" t="s">
        <v>418</v>
      </c>
      <c r="B55" s="201"/>
    </row>
    <row r="56" ht="15" customHeight="1" spans="2:2">
      <c r="B56" s="201"/>
    </row>
    <row r="57" ht="15" customHeight="1" spans="1:7">
      <c r="A57" s="97" t="s">
        <v>2</v>
      </c>
      <c r="B57" s="97"/>
      <c r="C57" s="97"/>
      <c r="D57" s="97"/>
      <c r="E57" s="97"/>
      <c r="F57" s="97"/>
      <c r="G57" s="97"/>
    </row>
    <row r="58" ht="15" customHeight="1" spans="1:7">
      <c r="A58" s="98" t="s">
        <v>61</v>
      </c>
      <c r="B58" s="98"/>
      <c r="C58" s="98"/>
      <c r="D58" s="98"/>
      <c r="E58" s="98"/>
      <c r="F58" s="98"/>
      <c r="G58" s="98"/>
    </row>
    <row r="59" spans="2:2">
      <c r="B59" s="201"/>
    </row>
    <row r="60" ht="14" spans="1:2">
      <c r="A60" s="202" t="s">
        <v>695</v>
      </c>
      <c r="B60" s="201"/>
    </row>
    <row r="61" ht="15" customHeight="1" spans="2:2">
      <c r="B61" s="201"/>
    </row>
    <row r="62" ht="15" customHeight="1" spans="1:7">
      <c r="A62" s="101" t="s">
        <v>5</v>
      </c>
      <c r="B62" s="179" t="s">
        <v>6</v>
      </c>
      <c r="C62" s="102" t="s">
        <v>7</v>
      </c>
      <c r="D62" s="139" t="s">
        <v>8</v>
      </c>
      <c r="E62" s="223"/>
      <c r="F62" s="140"/>
      <c r="G62" s="102" t="s">
        <v>9</v>
      </c>
    </row>
    <row r="63" ht="15" customHeight="1" spans="1:8">
      <c r="A63" s="105"/>
      <c r="B63" s="203"/>
      <c r="C63" s="106"/>
      <c r="D63" s="204" t="s">
        <v>10</v>
      </c>
      <c r="E63" s="204" t="s">
        <v>11</v>
      </c>
      <c r="F63" s="204" t="s">
        <v>12</v>
      </c>
      <c r="G63" s="106"/>
      <c r="H63" s="224"/>
    </row>
    <row r="64" ht="15" customHeight="1" spans="1:7">
      <c r="A64" s="105"/>
      <c r="B64" s="182"/>
      <c r="C64" s="105">
        <v>2020</v>
      </c>
      <c r="D64" s="205" t="s">
        <v>13</v>
      </c>
      <c r="E64" s="205" t="s">
        <v>14</v>
      </c>
      <c r="F64" s="205"/>
      <c r="G64" s="106">
        <v>2022</v>
      </c>
    </row>
    <row r="65" ht="9" customHeight="1" spans="1:7">
      <c r="A65" s="206"/>
      <c r="B65" s="207"/>
      <c r="C65" s="206"/>
      <c r="D65" s="206"/>
      <c r="E65" s="206"/>
      <c r="F65" s="206"/>
      <c r="G65" s="237"/>
    </row>
    <row r="66" ht="15" customHeight="1" spans="1:7">
      <c r="A66" s="113" t="s">
        <v>62</v>
      </c>
      <c r="B66" s="210" t="s">
        <v>63</v>
      </c>
      <c r="C66" s="212"/>
      <c r="D66" s="212"/>
      <c r="E66" s="212"/>
      <c r="F66" s="212"/>
      <c r="G66" s="212"/>
    </row>
    <row r="67" s="169" customFormat="1" ht="6.75" customHeight="1" spans="1:7">
      <c r="A67" s="212"/>
      <c r="B67" s="210"/>
      <c r="C67" s="114"/>
      <c r="D67" s="114"/>
      <c r="E67" s="114"/>
      <c r="F67" s="114"/>
      <c r="G67" s="114"/>
    </row>
    <row r="68" ht="13.5" customHeight="1" spans="1:7">
      <c r="A68" s="114" t="s">
        <v>252</v>
      </c>
      <c r="B68" s="249" t="s">
        <v>65</v>
      </c>
      <c r="C68" s="112">
        <v>25914</v>
      </c>
      <c r="D68" s="112">
        <v>10500</v>
      </c>
      <c r="E68" s="112">
        <f>+F68-D68</f>
        <v>44500</v>
      </c>
      <c r="F68" s="112">
        <v>55000</v>
      </c>
      <c r="G68" s="112">
        <v>55000</v>
      </c>
    </row>
    <row r="69" ht="13.5" customHeight="1" spans="1:7">
      <c r="A69" s="114" t="s">
        <v>375</v>
      </c>
      <c r="B69" s="249" t="s">
        <v>69</v>
      </c>
      <c r="C69" s="112">
        <v>12287.17</v>
      </c>
      <c r="D69" s="112">
        <v>22060.25</v>
      </c>
      <c r="E69" s="112">
        <f t="shared" ref="E69:E89" si="2">+F69-D69</f>
        <v>395939.75</v>
      </c>
      <c r="F69" s="112">
        <v>418000</v>
      </c>
      <c r="G69" s="112">
        <v>418000</v>
      </c>
    </row>
    <row r="70" ht="13.5" customHeight="1" spans="1:7">
      <c r="A70" s="114" t="s">
        <v>253</v>
      </c>
      <c r="B70" s="249" t="s">
        <v>78</v>
      </c>
      <c r="C70" s="112">
        <v>276089.15</v>
      </c>
      <c r="D70" s="112">
        <v>0</v>
      </c>
      <c r="E70" s="112">
        <f t="shared" si="2"/>
        <v>350000</v>
      </c>
      <c r="F70" s="112">
        <v>350000</v>
      </c>
      <c r="G70" s="112">
        <v>350000</v>
      </c>
    </row>
    <row r="71" ht="13.5" customHeight="1" spans="1:7">
      <c r="A71" s="114" t="s">
        <v>479</v>
      </c>
      <c r="B71" s="249"/>
      <c r="C71" s="112"/>
      <c r="D71" s="112"/>
      <c r="E71" s="112"/>
      <c r="F71" s="112"/>
      <c r="G71" s="112"/>
    </row>
    <row r="72" ht="13.5" customHeight="1" spans="1:7">
      <c r="A72" s="114" t="s">
        <v>696</v>
      </c>
      <c r="B72" s="249" t="s">
        <v>181</v>
      </c>
      <c r="C72" s="112">
        <v>82423</v>
      </c>
      <c r="D72" s="112">
        <v>0</v>
      </c>
      <c r="E72" s="254">
        <f>+F72-D72</f>
        <v>104000</v>
      </c>
      <c r="F72" s="112">
        <v>104000</v>
      </c>
      <c r="G72" s="112">
        <v>104000</v>
      </c>
    </row>
    <row r="73" ht="13.5" customHeight="1" spans="1:7">
      <c r="A73" s="114" t="s">
        <v>697</v>
      </c>
      <c r="B73" s="249"/>
      <c r="C73" s="112"/>
      <c r="D73" s="112"/>
      <c r="E73" s="112"/>
      <c r="F73" s="112"/>
      <c r="G73" s="112"/>
    </row>
    <row r="74" ht="13.5" customHeight="1" spans="1:7">
      <c r="A74" s="114" t="s">
        <v>698</v>
      </c>
      <c r="B74" s="249" t="s">
        <v>90</v>
      </c>
      <c r="C74" s="112">
        <v>71680</v>
      </c>
      <c r="D74" s="112">
        <v>0</v>
      </c>
      <c r="E74" s="254">
        <f>+F74-D74</f>
        <v>94000</v>
      </c>
      <c r="F74" s="112">
        <v>94000</v>
      </c>
      <c r="G74" s="112">
        <v>94000</v>
      </c>
    </row>
    <row r="75" ht="13.5" customHeight="1" spans="1:7">
      <c r="A75" s="114" t="s">
        <v>296</v>
      </c>
      <c r="B75" s="249" t="s">
        <v>92</v>
      </c>
      <c r="C75" s="112">
        <v>0</v>
      </c>
      <c r="D75" s="112">
        <v>0</v>
      </c>
      <c r="E75" s="112">
        <f t="shared" si="2"/>
        <v>10000</v>
      </c>
      <c r="F75" s="112">
        <v>10000</v>
      </c>
      <c r="G75" s="112">
        <v>10000</v>
      </c>
    </row>
    <row r="76" ht="13.5" customHeight="1" spans="1:7">
      <c r="A76" s="114" t="s">
        <v>699</v>
      </c>
      <c r="B76" s="249" t="s">
        <v>175</v>
      </c>
      <c r="C76" s="112">
        <v>334988.64</v>
      </c>
      <c r="D76" s="112">
        <v>0</v>
      </c>
      <c r="E76" s="112">
        <f t="shared" si="2"/>
        <v>376000</v>
      </c>
      <c r="F76" s="112">
        <v>376000</v>
      </c>
      <c r="G76" s="112">
        <v>376000</v>
      </c>
    </row>
    <row r="77" ht="13.5" customHeight="1" spans="1:7">
      <c r="A77" s="114" t="s">
        <v>700</v>
      </c>
      <c r="B77" s="249" t="s">
        <v>701</v>
      </c>
      <c r="C77" s="112"/>
      <c r="D77" s="112"/>
      <c r="E77" s="112"/>
      <c r="F77" s="112"/>
      <c r="G77" s="112"/>
    </row>
    <row r="78" ht="13.5" customHeight="1" spans="1:7">
      <c r="A78" s="114" t="s">
        <v>702</v>
      </c>
      <c r="B78" s="249"/>
      <c r="C78" s="112">
        <v>90000</v>
      </c>
      <c r="D78" s="112">
        <v>0</v>
      </c>
      <c r="E78" s="112">
        <f t="shared" si="2"/>
        <v>313000</v>
      </c>
      <c r="F78" s="112">
        <v>313000</v>
      </c>
      <c r="G78" s="112">
        <v>313000</v>
      </c>
    </row>
    <row r="79" ht="13.5" customHeight="1" spans="1:7">
      <c r="A79" s="114" t="s">
        <v>703</v>
      </c>
      <c r="B79" s="249"/>
      <c r="C79" s="112">
        <v>1390924.3</v>
      </c>
      <c r="D79" s="112">
        <v>779005.59</v>
      </c>
      <c r="E79" s="112">
        <f t="shared" si="2"/>
        <v>1820994.41</v>
      </c>
      <c r="F79" s="112">
        <v>2600000</v>
      </c>
      <c r="G79" s="112">
        <v>2600000</v>
      </c>
    </row>
    <row r="80" ht="13.5" customHeight="1" spans="1:7">
      <c r="A80" s="114" t="s">
        <v>704</v>
      </c>
      <c r="B80" s="250" t="s">
        <v>705</v>
      </c>
      <c r="C80" s="112"/>
      <c r="D80" s="112"/>
      <c r="E80" s="112"/>
      <c r="F80" s="112"/>
      <c r="G80" s="112"/>
    </row>
    <row r="81" ht="13.5" customHeight="1" spans="1:7">
      <c r="A81" s="114" t="s">
        <v>706</v>
      </c>
      <c r="B81" s="250"/>
      <c r="C81" s="112">
        <v>0</v>
      </c>
      <c r="D81" s="112">
        <v>0</v>
      </c>
      <c r="E81" s="112">
        <f t="shared" si="2"/>
        <v>52000</v>
      </c>
      <c r="F81" s="112">
        <v>52000</v>
      </c>
      <c r="G81" s="112">
        <v>52000</v>
      </c>
    </row>
    <row r="82" ht="13.5" customHeight="1" spans="1:7">
      <c r="A82" s="114" t="s">
        <v>279</v>
      </c>
      <c r="B82" s="250" t="s">
        <v>282</v>
      </c>
      <c r="C82" s="112"/>
      <c r="D82" s="112"/>
      <c r="E82" s="112"/>
      <c r="F82" s="112"/>
      <c r="G82" s="112"/>
    </row>
    <row r="83" ht="13.5" customHeight="1" spans="1:7">
      <c r="A83" s="114" t="s">
        <v>707</v>
      </c>
      <c r="B83" s="250"/>
      <c r="C83" s="112">
        <v>0</v>
      </c>
      <c r="D83" s="112">
        <v>0</v>
      </c>
      <c r="E83" s="112">
        <f t="shared" si="2"/>
        <v>52000</v>
      </c>
      <c r="F83" s="112">
        <v>52000</v>
      </c>
      <c r="G83" s="112">
        <v>52000</v>
      </c>
    </row>
    <row r="84" ht="13.5" customHeight="1" spans="1:7">
      <c r="A84" s="114" t="s">
        <v>285</v>
      </c>
      <c r="B84" s="249" t="s">
        <v>117</v>
      </c>
      <c r="C84" s="112">
        <v>2100</v>
      </c>
      <c r="D84" s="112">
        <v>0</v>
      </c>
      <c r="E84" s="112">
        <f t="shared" si="2"/>
        <v>10000</v>
      </c>
      <c r="F84" s="112">
        <v>10000</v>
      </c>
      <c r="G84" s="112">
        <v>10000</v>
      </c>
    </row>
    <row r="85" ht="13.5" customHeight="1" spans="1:7">
      <c r="A85" s="114" t="s">
        <v>708</v>
      </c>
      <c r="B85" s="249" t="s">
        <v>304</v>
      </c>
      <c r="C85" s="112">
        <v>19000</v>
      </c>
      <c r="D85" s="112">
        <v>66332</v>
      </c>
      <c r="E85" s="112">
        <f t="shared" si="2"/>
        <v>52668</v>
      </c>
      <c r="F85" s="112">
        <v>119000</v>
      </c>
      <c r="G85" s="112">
        <v>104000</v>
      </c>
    </row>
    <row r="86" ht="13.5" customHeight="1" spans="1:7">
      <c r="A86" s="114" t="s">
        <v>709</v>
      </c>
      <c r="B86" s="249" t="s">
        <v>288</v>
      </c>
      <c r="C86" s="112">
        <v>10000</v>
      </c>
      <c r="D86" s="112">
        <v>10000</v>
      </c>
      <c r="E86" s="112">
        <f t="shared" si="2"/>
        <v>15000</v>
      </c>
      <c r="F86" s="112">
        <v>25000</v>
      </c>
      <c r="G86" s="112">
        <v>25000</v>
      </c>
    </row>
    <row r="87" ht="13.5" customHeight="1" spans="1:7">
      <c r="A87" s="114" t="s">
        <v>710</v>
      </c>
      <c r="B87" s="249" t="s">
        <v>711</v>
      </c>
      <c r="C87" s="112">
        <v>15300.12</v>
      </c>
      <c r="D87" s="112">
        <v>6070</v>
      </c>
      <c r="E87" s="112">
        <f t="shared" si="2"/>
        <v>45930</v>
      </c>
      <c r="F87" s="112">
        <v>52000</v>
      </c>
      <c r="G87" s="112">
        <v>52000</v>
      </c>
    </row>
    <row r="88" ht="13.5" customHeight="1" spans="1:7">
      <c r="A88" s="114" t="s">
        <v>256</v>
      </c>
      <c r="B88" s="249" t="s">
        <v>99</v>
      </c>
      <c r="C88" s="112">
        <v>496929.29</v>
      </c>
      <c r="D88" s="112">
        <v>534688.5</v>
      </c>
      <c r="E88" s="112">
        <f t="shared" si="2"/>
        <v>373311.5</v>
      </c>
      <c r="F88" s="112">
        <v>908000</v>
      </c>
      <c r="G88" s="112">
        <v>923000</v>
      </c>
    </row>
    <row r="89" ht="13.5" customHeight="1" spans="1:7">
      <c r="A89" s="114" t="s">
        <v>712</v>
      </c>
      <c r="B89" s="249" t="s">
        <v>99</v>
      </c>
      <c r="C89" s="112">
        <v>2346948.7</v>
      </c>
      <c r="D89" s="112">
        <v>865992.09</v>
      </c>
      <c r="E89" s="112">
        <f t="shared" si="2"/>
        <v>1496787.91</v>
      </c>
      <c r="F89" s="112">
        <v>2362780</v>
      </c>
      <c r="G89" s="112">
        <v>2178000</v>
      </c>
    </row>
    <row r="90" ht="13.5" customHeight="1" spans="1:7">
      <c r="A90" s="114" t="s">
        <v>713</v>
      </c>
      <c r="B90" s="249" t="s">
        <v>99</v>
      </c>
      <c r="C90" s="112">
        <v>0</v>
      </c>
      <c r="D90" s="112">
        <v>0</v>
      </c>
      <c r="E90" s="112">
        <v>0</v>
      </c>
      <c r="F90" s="112">
        <v>0</v>
      </c>
      <c r="G90" s="112">
        <v>300000</v>
      </c>
    </row>
    <row r="91" ht="13.5" customHeight="1" spans="1:7">
      <c r="A91" s="114"/>
      <c r="B91" s="214"/>
      <c r="C91" s="112"/>
      <c r="D91" s="112"/>
      <c r="E91" s="112"/>
      <c r="F91" s="112"/>
      <c r="G91" s="112"/>
    </row>
    <row r="92" ht="16.5" customHeight="1" spans="1:7">
      <c r="A92" s="179" t="s">
        <v>262</v>
      </c>
      <c r="B92" s="217"/>
      <c r="C92" s="148">
        <f>SUM(C68:C91)</f>
        <v>5174584.37</v>
      </c>
      <c r="D92" s="148">
        <f>SUM(D68:D91)</f>
        <v>2294648.43</v>
      </c>
      <c r="E92" s="148">
        <f>SUM(E68:E91)</f>
        <v>5606131.57</v>
      </c>
      <c r="F92" s="148">
        <f>SUM(F68:F91)</f>
        <v>7900780</v>
      </c>
      <c r="G92" s="148">
        <f>SUM(G68:G91)</f>
        <v>8016000</v>
      </c>
    </row>
    <row r="93" ht="16.5" customHeight="1" spans="1:7">
      <c r="A93" s="182" t="s">
        <v>183</v>
      </c>
      <c r="B93" s="218"/>
      <c r="C93" s="151"/>
      <c r="D93" s="151"/>
      <c r="E93" s="151"/>
      <c r="F93" s="151"/>
      <c r="G93" s="151"/>
    </row>
    <row r="94" ht="15" customHeight="1" spans="1:7">
      <c r="A94" s="251"/>
      <c r="B94" s="252"/>
      <c r="C94" s="144"/>
      <c r="D94" s="144"/>
      <c r="E94" s="144"/>
      <c r="F94" s="144"/>
      <c r="G94" s="144"/>
    </row>
    <row r="95" ht="15" customHeight="1" spans="1:7">
      <c r="A95" s="251"/>
      <c r="B95" s="252"/>
      <c r="C95" s="144"/>
      <c r="D95" s="144"/>
      <c r="E95" s="144"/>
      <c r="F95" s="144"/>
      <c r="G95" s="144"/>
    </row>
    <row r="96" ht="15" customHeight="1" spans="1:7">
      <c r="A96" s="251"/>
      <c r="B96" s="252"/>
      <c r="C96" s="144"/>
      <c r="D96" s="144"/>
      <c r="E96" s="144"/>
      <c r="F96" s="144"/>
      <c r="G96" s="144"/>
    </row>
    <row r="97" ht="15" customHeight="1" spans="1:7">
      <c r="A97" s="251"/>
      <c r="B97" s="252"/>
      <c r="C97" s="144"/>
      <c r="D97" s="144"/>
      <c r="E97" s="144"/>
      <c r="F97" s="144"/>
      <c r="G97" s="144"/>
    </row>
    <row r="98" ht="15" customHeight="1" spans="1:7">
      <c r="A98" s="251"/>
      <c r="B98" s="252"/>
      <c r="C98" s="144"/>
      <c r="D98" s="144"/>
      <c r="E98" s="144"/>
      <c r="F98" s="144"/>
      <c r="G98" s="144"/>
    </row>
    <row r="99" ht="15" customHeight="1" spans="1:7">
      <c r="A99" s="251"/>
      <c r="B99" s="252"/>
      <c r="C99" s="144"/>
      <c r="D99" s="144"/>
      <c r="E99" s="144"/>
      <c r="F99" s="144"/>
      <c r="G99" s="144"/>
    </row>
    <row r="100" ht="15" customHeight="1" spans="1:7">
      <c r="A100" s="251"/>
      <c r="B100" s="252"/>
      <c r="C100" s="144"/>
      <c r="D100" s="144"/>
      <c r="E100" s="144"/>
      <c r="F100" s="144"/>
      <c r="G100" s="144"/>
    </row>
    <row r="101" ht="15" customHeight="1" spans="1:7">
      <c r="A101" s="251"/>
      <c r="B101" s="252"/>
      <c r="C101" s="144"/>
      <c r="D101" s="144"/>
      <c r="E101" s="144"/>
      <c r="F101" s="144"/>
      <c r="G101" s="144"/>
    </row>
    <row r="102" ht="15" customHeight="1" spans="1:7">
      <c r="A102" s="251"/>
      <c r="B102" s="252"/>
      <c r="C102" s="144"/>
      <c r="D102" s="144"/>
      <c r="E102" s="144"/>
      <c r="F102" s="144"/>
      <c r="G102" s="144"/>
    </row>
    <row r="103" ht="15" customHeight="1" spans="1:7">
      <c r="A103" s="251"/>
      <c r="B103" s="252"/>
      <c r="C103" s="144"/>
      <c r="D103" s="144"/>
      <c r="E103" s="144"/>
      <c r="F103" s="144"/>
      <c r="G103" s="144"/>
    </row>
    <row r="104" ht="22.5" customHeight="1" spans="1:7">
      <c r="A104" s="251"/>
      <c r="B104" s="252"/>
      <c r="C104" s="144"/>
      <c r="D104" s="144"/>
      <c r="E104" s="144"/>
      <c r="F104" s="144"/>
      <c r="G104" s="144"/>
    </row>
    <row r="105" spans="1:7">
      <c r="A105" s="137"/>
      <c r="B105" s="137"/>
      <c r="C105" s="137"/>
      <c r="D105" s="137"/>
      <c r="E105" s="137"/>
      <c r="F105" s="137"/>
      <c r="G105" s="137"/>
    </row>
    <row r="106" spans="1:7">
      <c r="A106" s="137"/>
      <c r="B106" s="137"/>
      <c r="C106" s="137"/>
      <c r="D106" s="137"/>
      <c r="E106" s="137"/>
      <c r="F106" s="137"/>
      <c r="G106" s="137"/>
    </row>
    <row r="107" spans="1:1">
      <c r="A107" s="93" t="s">
        <v>0</v>
      </c>
    </row>
    <row r="108" spans="1:1">
      <c r="A108" s="93" t="s">
        <v>413</v>
      </c>
    </row>
    <row r="109" ht="15" customHeight="1" spans="1:2">
      <c r="A109" s="95" t="s">
        <v>418</v>
      </c>
      <c r="B109" s="201"/>
    </row>
    <row r="110" ht="15" customHeight="1" spans="2:2">
      <c r="B110" s="201"/>
    </row>
    <row r="111" ht="15" customHeight="1" spans="1:7">
      <c r="A111" s="97" t="s">
        <v>2</v>
      </c>
      <c r="B111" s="97"/>
      <c r="C111" s="97"/>
      <c r="D111" s="97"/>
      <c r="E111" s="97"/>
      <c r="F111" s="97"/>
      <c r="G111" s="97"/>
    </row>
    <row r="112" ht="15" customHeight="1" spans="1:7">
      <c r="A112" s="98" t="s">
        <v>61</v>
      </c>
      <c r="B112" s="98"/>
      <c r="C112" s="98"/>
      <c r="D112" s="98"/>
      <c r="E112" s="98"/>
      <c r="F112" s="98"/>
      <c r="G112" s="98"/>
    </row>
    <row r="113" spans="2:2">
      <c r="B113" s="201"/>
    </row>
    <row r="114" ht="14" spans="1:2">
      <c r="A114" s="202" t="s">
        <v>714</v>
      </c>
      <c r="B114" s="201"/>
    </row>
    <row r="115" ht="15" customHeight="1" spans="2:2">
      <c r="B115" s="201"/>
    </row>
    <row r="116" ht="15" customHeight="1" spans="1:7">
      <c r="A116" s="101" t="s">
        <v>5</v>
      </c>
      <c r="B116" s="179" t="s">
        <v>6</v>
      </c>
      <c r="C116" s="102" t="s">
        <v>7</v>
      </c>
      <c r="D116" s="139" t="s">
        <v>8</v>
      </c>
      <c r="E116" s="223"/>
      <c r="F116" s="140"/>
      <c r="G116" s="102" t="s">
        <v>9</v>
      </c>
    </row>
    <row r="117" ht="15" customHeight="1" spans="1:8">
      <c r="A117" s="105"/>
      <c r="B117" s="203"/>
      <c r="C117" s="106"/>
      <c r="D117" s="204" t="s">
        <v>10</v>
      </c>
      <c r="E117" s="204" t="s">
        <v>11</v>
      </c>
      <c r="F117" s="204" t="s">
        <v>12</v>
      </c>
      <c r="G117" s="106"/>
      <c r="H117" s="224"/>
    </row>
    <row r="118" ht="15" customHeight="1" spans="1:7">
      <c r="A118" s="105"/>
      <c r="B118" s="182"/>
      <c r="C118" s="105">
        <v>2020</v>
      </c>
      <c r="D118" s="205" t="s">
        <v>13</v>
      </c>
      <c r="E118" s="205" t="s">
        <v>14</v>
      </c>
      <c r="F118" s="205"/>
      <c r="G118" s="106">
        <v>2022</v>
      </c>
    </row>
    <row r="119" ht="9" customHeight="1" spans="1:7">
      <c r="A119" s="206"/>
      <c r="B119" s="207"/>
      <c r="C119" s="206"/>
      <c r="D119" s="206"/>
      <c r="E119" s="206"/>
      <c r="F119" s="206"/>
      <c r="G119" s="237"/>
    </row>
    <row r="120" ht="15" customHeight="1" spans="1:7">
      <c r="A120" s="113" t="s">
        <v>290</v>
      </c>
      <c r="B120" s="210"/>
      <c r="C120" s="212"/>
      <c r="D120" s="212"/>
      <c r="E120" s="212"/>
      <c r="F120" s="212"/>
      <c r="G120" s="212"/>
    </row>
    <row r="121" s="169" customFormat="1" ht="6.75" customHeight="1" spans="1:7">
      <c r="A121" s="212"/>
      <c r="B121" s="210"/>
      <c r="C121" s="114"/>
      <c r="D121" s="114"/>
      <c r="E121" s="114"/>
      <c r="F121" s="114"/>
      <c r="G121" s="114"/>
    </row>
    <row r="122" ht="13.5" customHeight="1" spans="1:7">
      <c r="A122" s="114" t="s">
        <v>715</v>
      </c>
      <c r="B122" s="249" t="s">
        <v>195</v>
      </c>
      <c r="C122" s="112"/>
      <c r="D122" s="112"/>
      <c r="E122" s="112"/>
      <c r="F122" s="112"/>
      <c r="G122" s="112"/>
    </row>
    <row r="123" ht="13.5" customHeight="1" spans="1:7">
      <c r="A123" s="114" t="s">
        <v>716</v>
      </c>
      <c r="B123" s="253"/>
      <c r="C123" s="112">
        <v>0</v>
      </c>
      <c r="D123" s="112">
        <v>0</v>
      </c>
      <c r="E123" s="112">
        <v>0</v>
      </c>
      <c r="F123" s="112">
        <v>0</v>
      </c>
      <c r="G123" s="112">
        <v>1500000</v>
      </c>
    </row>
    <row r="124" ht="13.5" customHeight="1" spans="1:7">
      <c r="A124" s="114" t="s">
        <v>717</v>
      </c>
      <c r="B124" s="249" t="s">
        <v>201</v>
      </c>
      <c r="C124" s="112">
        <v>0</v>
      </c>
      <c r="D124" s="112">
        <v>0</v>
      </c>
      <c r="E124" s="112">
        <f>+F124-D124</f>
        <v>200000</v>
      </c>
      <c r="F124" s="112">
        <v>200000</v>
      </c>
      <c r="G124" s="112">
        <v>0</v>
      </c>
    </row>
    <row r="125" ht="13.5" customHeight="1" spans="1:7">
      <c r="A125" s="114" t="s">
        <v>682</v>
      </c>
      <c r="B125" s="249" t="s">
        <v>211</v>
      </c>
      <c r="C125" s="112">
        <v>0</v>
      </c>
      <c r="D125" s="112">
        <v>0</v>
      </c>
      <c r="E125" s="112">
        <f>+F125-D125</f>
        <v>35000</v>
      </c>
      <c r="F125" s="112">
        <v>35000</v>
      </c>
      <c r="G125" s="112">
        <v>0</v>
      </c>
    </row>
    <row r="126" ht="13.5" customHeight="1" spans="1:7">
      <c r="A126" s="114" t="s">
        <v>718</v>
      </c>
      <c r="B126" s="249" t="s">
        <v>719</v>
      </c>
      <c r="C126" s="112">
        <v>0</v>
      </c>
      <c r="D126" s="112">
        <v>0</v>
      </c>
      <c r="E126" s="112">
        <f>+F126-D126</f>
        <v>100066</v>
      </c>
      <c r="F126" s="112">
        <v>100066</v>
      </c>
      <c r="G126" s="112">
        <v>1000000</v>
      </c>
    </row>
    <row r="127" ht="13.5" customHeight="1" spans="1:7">
      <c r="A127" s="114"/>
      <c r="B127" s="214"/>
      <c r="C127" s="112"/>
      <c r="D127" s="112"/>
      <c r="E127" s="112"/>
      <c r="F127" s="112"/>
      <c r="G127" s="112"/>
    </row>
    <row r="128" ht="16.5" customHeight="1" spans="1:7">
      <c r="A128" s="179" t="s">
        <v>720</v>
      </c>
      <c r="B128" s="217"/>
      <c r="C128" s="148">
        <f t="shared" ref="C128:G128" si="3">SUM(C123:C127)</f>
        <v>0</v>
      </c>
      <c r="D128" s="148">
        <f t="shared" si="3"/>
        <v>0</v>
      </c>
      <c r="E128" s="148">
        <f t="shared" si="3"/>
        <v>335066</v>
      </c>
      <c r="F128" s="148">
        <f t="shared" si="3"/>
        <v>335066</v>
      </c>
      <c r="G128" s="148">
        <f t="shared" si="3"/>
        <v>2500000</v>
      </c>
    </row>
    <row r="129" ht="16.5" customHeight="1" spans="1:7">
      <c r="A129" s="182"/>
      <c r="B129" s="218"/>
      <c r="C129" s="151"/>
      <c r="D129" s="151"/>
      <c r="E129" s="151"/>
      <c r="F129" s="151"/>
      <c r="G129" s="151"/>
    </row>
    <row r="130" ht="16.5" customHeight="1" spans="1:10">
      <c r="A130" s="179" t="s">
        <v>238</v>
      </c>
      <c r="B130" s="217"/>
      <c r="C130" s="148">
        <f>C48+C92+C128</f>
        <v>17370942.63</v>
      </c>
      <c r="D130" s="148">
        <f>D48+D92+D128</f>
        <v>8618893.19</v>
      </c>
      <c r="E130" s="148">
        <f>E48+E92+E128</f>
        <v>15188075.56</v>
      </c>
      <c r="F130" s="148">
        <f>F48+F92+F128</f>
        <v>23806968.75</v>
      </c>
      <c r="G130" s="148">
        <f>G48+G92+G128</f>
        <v>28147352</v>
      </c>
      <c r="J130" s="243"/>
    </row>
    <row r="131" ht="16.5" customHeight="1" spans="1:7">
      <c r="A131" s="182"/>
      <c r="B131" s="218"/>
      <c r="C131" s="151"/>
      <c r="D131" s="151"/>
      <c r="E131" s="151"/>
      <c r="F131" s="151"/>
      <c r="G131" s="151"/>
    </row>
    <row r="134" ht="13.5" customHeight="1" spans="1:5">
      <c r="A134" s="93" t="s">
        <v>239</v>
      </c>
      <c r="B134" s="93" t="s">
        <v>240</v>
      </c>
      <c r="E134" s="93" t="s">
        <v>241</v>
      </c>
    </row>
    <row r="135" ht="13.5" customHeight="1"/>
    <row r="136" ht="15" customHeight="1"/>
    <row r="137" ht="15" customHeight="1"/>
    <row r="138" spans="1:7">
      <c r="A138" s="199" t="s">
        <v>683</v>
      </c>
      <c r="B138" s="199" t="s">
        <v>628</v>
      </c>
      <c r="C138" s="199"/>
      <c r="D138" s="199"/>
      <c r="E138" s="199" t="s">
        <v>244</v>
      </c>
      <c r="F138" s="199"/>
      <c r="G138" s="199"/>
    </row>
    <row r="139" spans="1:7">
      <c r="A139" s="200" t="s">
        <v>571</v>
      </c>
      <c r="B139" s="200" t="s">
        <v>265</v>
      </c>
      <c r="C139" s="200"/>
      <c r="D139" s="200"/>
      <c r="E139" s="200" t="s">
        <v>247</v>
      </c>
      <c r="F139" s="200"/>
      <c r="G139" s="200"/>
    </row>
    <row r="140" spans="1:4">
      <c r="A140" s="200"/>
      <c r="B140" s="200"/>
      <c r="C140" s="200"/>
      <c r="D140" s="200"/>
    </row>
    <row r="160" s="93" customFormat="1" ht="18.75" customHeight="1"/>
    <row r="161" spans="1:7">
      <c r="A161" s="137"/>
      <c r="B161" s="137"/>
      <c r="C161" s="137"/>
      <c r="D161" s="137"/>
      <c r="E161" s="137"/>
      <c r="F161" s="137"/>
      <c r="G161" s="137"/>
    </row>
    <row r="162" spans="1:7">
      <c r="A162" s="137"/>
      <c r="B162" s="137"/>
      <c r="C162" s="137"/>
      <c r="D162" s="137"/>
      <c r="E162" s="137"/>
      <c r="F162" s="137"/>
      <c r="G162" s="137"/>
    </row>
  </sheetData>
  <sheetProtection password="BB4D" sheet="1" objects="1"/>
  <mergeCells count="58">
    <mergeCell ref="A5:G5"/>
    <mergeCell ref="A6:G6"/>
    <mergeCell ref="D10:F10"/>
    <mergeCell ref="A57:G57"/>
    <mergeCell ref="A58:G58"/>
    <mergeCell ref="D62:F62"/>
    <mergeCell ref="A111:G111"/>
    <mergeCell ref="A112:G112"/>
    <mergeCell ref="D116:F116"/>
    <mergeCell ref="B138:D138"/>
    <mergeCell ref="E138:G138"/>
    <mergeCell ref="B139:D139"/>
    <mergeCell ref="E139:G139"/>
    <mergeCell ref="B140:D140"/>
    <mergeCell ref="A10:A12"/>
    <mergeCell ref="A48:A49"/>
    <mergeCell ref="A62:A64"/>
    <mergeCell ref="A92:A93"/>
    <mergeCell ref="A116:A118"/>
    <mergeCell ref="A128:A129"/>
    <mergeCell ref="A130:A131"/>
    <mergeCell ref="B10:B12"/>
    <mergeCell ref="B62:B64"/>
    <mergeCell ref="B80:B81"/>
    <mergeCell ref="B82:B83"/>
    <mergeCell ref="B116:B118"/>
    <mergeCell ref="C10:C11"/>
    <mergeCell ref="C48:C49"/>
    <mergeCell ref="C62:C63"/>
    <mergeCell ref="C92:C93"/>
    <mergeCell ref="C116:C117"/>
    <mergeCell ref="C128:C129"/>
    <mergeCell ref="C130:C131"/>
    <mergeCell ref="D48:D49"/>
    <mergeCell ref="D92:D93"/>
    <mergeCell ref="D128:D129"/>
    <mergeCell ref="D130:D131"/>
    <mergeCell ref="E48:E49"/>
    <mergeCell ref="E92:E93"/>
    <mergeCell ref="E128:E129"/>
    <mergeCell ref="E130:E131"/>
    <mergeCell ref="F11:F12"/>
    <mergeCell ref="F48:F49"/>
    <mergeCell ref="F63:F64"/>
    <mergeCell ref="F92:F93"/>
    <mergeCell ref="F117:F118"/>
    <mergeCell ref="F128:F129"/>
    <mergeCell ref="F130:F131"/>
    <mergeCell ref="G10:G11"/>
    <mergeCell ref="G48:G49"/>
    <mergeCell ref="G62:G63"/>
    <mergeCell ref="G92:G93"/>
    <mergeCell ref="G116:G117"/>
    <mergeCell ref="G128:G129"/>
    <mergeCell ref="G130:G131"/>
    <mergeCell ref="A161:G162"/>
    <mergeCell ref="A105:G106"/>
    <mergeCell ref="A51:G52"/>
  </mergeCells>
  <pageMargins left="0.432638888888889" right="0.156944444444444" top="0.590277777777778" bottom="0.196527777777778" header="0.472222222222222" footer="0.156944444444444"/>
  <pageSetup paperSize="1" orientation="portrait"/>
  <headerFooter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H108"/>
  <sheetViews>
    <sheetView topLeftCell="A76" workbookViewId="0">
      <selection activeCell="J89" sqref="J89"/>
    </sheetView>
  </sheetViews>
  <sheetFormatPr defaultColWidth="9" defaultRowHeight="12" outlineLevelCol="7"/>
  <cols>
    <col min="1" max="1" width="34.2890625" style="93" customWidth="1"/>
    <col min="2" max="2" width="7" style="93" customWidth="1"/>
    <col min="3" max="3" width="11.4296875" style="93" customWidth="1"/>
    <col min="4" max="5" width="11.2890625" style="93" customWidth="1"/>
    <col min="6" max="6" width="11.4296875" style="93" customWidth="1"/>
    <col min="7" max="7" width="11.7109375" style="93" customWidth="1"/>
    <col min="8" max="16384" width="9.140625" style="93"/>
  </cols>
  <sheetData>
    <row r="1" spans="1:1">
      <c r="A1" s="93" t="s">
        <v>0</v>
      </c>
    </row>
    <row r="2" spans="1:1">
      <c r="A2" s="93" t="s">
        <v>387</v>
      </c>
    </row>
    <row r="3" ht="15" customHeight="1" spans="1:2">
      <c r="A3" s="95"/>
      <c r="B3" s="201"/>
    </row>
    <row r="4" ht="15" customHeight="1" spans="2:2">
      <c r="B4" s="201"/>
    </row>
    <row r="5" ht="15" customHeight="1" spans="1:7">
      <c r="A5" s="97" t="s">
        <v>2</v>
      </c>
      <c r="B5" s="97"/>
      <c r="C5" s="97"/>
      <c r="D5" s="97"/>
      <c r="E5" s="97"/>
      <c r="F5" s="97"/>
      <c r="G5" s="97"/>
    </row>
    <row r="6" ht="15" customHeight="1" spans="1:7">
      <c r="A6" s="98" t="s">
        <v>3</v>
      </c>
      <c r="B6" s="98"/>
      <c r="C6" s="98"/>
      <c r="D6" s="98"/>
      <c r="E6" s="98"/>
      <c r="F6" s="98"/>
      <c r="G6" s="98"/>
    </row>
    <row r="7" spans="2:2">
      <c r="B7" s="201"/>
    </row>
    <row r="8" ht="14" spans="1:2">
      <c r="A8" s="202" t="s">
        <v>721</v>
      </c>
      <c r="B8" s="201"/>
    </row>
    <row r="9" ht="15" customHeight="1" spans="2:2">
      <c r="B9" s="201"/>
    </row>
    <row r="10" ht="15" customHeight="1" spans="1:7">
      <c r="A10" s="101" t="s">
        <v>5</v>
      </c>
      <c r="B10" s="179" t="s">
        <v>6</v>
      </c>
      <c r="C10" s="102" t="s">
        <v>7</v>
      </c>
      <c r="D10" s="139" t="s">
        <v>8</v>
      </c>
      <c r="E10" s="223"/>
      <c r="F10" s="140"/>
      <c r="G10" s="102" t="s">
        <v>9</v>
      </c>
    </row>
    <row r="11" ht="15" customHeight="1" spans="1:8">
      <c r="A11" s="105"/>
      <c r="B11" s="203"/>
      <c r="C11" s="106"/>
      <c r="D11" s="204" t="s">
        <v>10</v>
      </c>
      <c r="E11" s="204" t="s">
        <v>11</v>
      </c>
      <c r="F11" s="204" t="s">
        <v>12</v>
      </c>
      <c r="G11" s="106"/>
      <c r="H11" s="224"/>
    </row>
    <row r="12" ht="15" customHeight="1" spans="1:7">
      <c r="A12" s="105"/>
      <c r="B12" s="182"/>
      <c r="C12" s="105">
        <v>2020</v>
      </c>
      <c r="D12" s="205" t="s">
        <v>13</v>
      </c>
      <c r="E12" s="205" t="s">
        <v>14</v>
      </c>
      <c r="F12" s="205"/>
      <c r="G12" s="106">
        <v>2022</v>
      </c>
    </row>
    <row r="13" ht="9" customHeight="1" spans="1:7">
      <c r="A13" s="206"/>
      <c r="B13" s="207"/>
      <c r="C13" s="206"/>
      <c r="D13" s="206"/>
      <c r="E13" s="206"/>
      <c r="F13" s="206"/>
      <c r="G13" s="237"/>
    </row>
    <row r="14" ht="15" customHeight="1" spans="1:7">
      <c r="A14" s="113" t="s">
        <v>15</v>
      </c>
      <c r="B14" s="210" t="s">
        <v>16</v>
      </c>
      <c r="C14" s="212"/>
      <c r="D14" s="212"/>
      <c r="E14" s="212"/>
      <c r="F14" s="212"/>
      <c r="G14" s="212"/>
    </row>
    <row r="15" s="169" customFormat="1" ht="6.75" customHeight="1" spans="1:7">
      <c r="A15" s="212"/>
      <c r="B15" s="210"/>
      <c r="C15" s="114"/>
      <c r="D15" s="114"/>
      <c r="E15" s="114"/>
      <c r="F15" s="114"/>
      <c r="G15" s="114"/>
    </row>
    <row r="16" s="169" customFormat="1" ht="15" customHeight="1" spans="1:7">
      <c r="A16" s="114" t="s">
        <v>17</v>
      </c>
      <c r="B16" s="214" t="s">
        <v>18</v>
      </c>
      <c r="C16" s="112">
        <v>0</v>
      </c>
      <c r="D16" s="112"/>
      <c r="E16" s="112">
        <f>+F16-D16</f>
        <v>52080</v>
      </c>
      <c r="F16" s="112">
        <v>52080</v>
      </c>
      <c r="G16" s="112">
        <v>4467360</v>
      </c>
    </row>
    <row r="17" s="169" customFormat="1" ht="15" customHeight="1" spans="1:7">
      <c r="A17" s="114" t="s">
        <v>19</v>
      </c>
      <c r="B17" s="214" t="s">
        <v>20</v>
      </c>
      <c r="C17" s="112">
        <v>0</v>
      </c>
      <c r="D17" s="112">
        <v>0</v>
      </c>
      <c r="E17" s="112">
        <f t="shared" ref="E17:E29" si="0">+F17-D17</f>
        <v>0</v>
      </c>
      <c r="F17" s="112">
        <v>0</v>
      </c>
      <c r="G17" s="112">
        <v>216000</v>
      </c>
    </row>
    <row r="18" s="169" customFormat="1" ht="15" customHeight="1" spans="1:7">
      <c r="A18" s="114" t="s">
        <v>21</v>
      </c>
      <c r="B18" s="214" t="s">
        <v>22</v>
      </c>
      <c r="C18" s="112">
        <v>0</v>
      </c>
      <c r="D18" s="112">
        <v>0</v>
      </c>
      <c r="E18" s="112">
        <f t="shared" si="0"/>
        <v>0</v>
      </c>
      <c r="F18" s="112">
        <v>0</v>
      </c>
      <c r="G18" s="112">
        <v>102000</v>
      </c>
    </row>
    <row r="19" s="169" customFormat="1" ht="15" customHeight="1" spans="1:7">
      <c r="A19" s="114" t="s">
        <v>23</v>
      </c>
      <c r="B19" s="214" t="s">
        <v>24</v>
      </c>
      <c r="C19" s="112">
        <v>0</v>
      </c>
      <c r="D19" s="112">
        <v>0</v>
      </c>
      <c r="E19" s="112">
        <f t="shared" si="0"/>
        <v>0</v>
      </c>
      <c r="F19" s="112">
        <v>0</v>
      </c>
      <c r="G19" s="112">
        <v>102000</v>
      </c>
    </row>
    <row r="20" s="169" customFormat="1" ht="15" customHeight="1" spans="1:7">
      <c r="A20" s="114" t="s">
        <v>25</v>
      </c>
      <c r="B20" s="214" t="s">
        <v>26</v>
      </c>
      <c r="C20" s="112">
        <v>0</v>
      </c>
      <c r="D20" s="112">
        <v>0</v>
      </c>
      <c r="E20" s="112">
        <f t="shared" si="0"/>
        <v>0</v>
      </c>
      <c r="F20" s="112">
        <v>0</v>
      </c>
      <c r="G20" s="112">
        <v>54000</v>
      </c>
    </row>
    <row r="21" s="169" customFormat="1" ht="15" customHeight="1" spans="1:7">
      <c r="A21" s="114" t="s">
        <v>33</v>
      </c>
      <c r="B21" s="214" t="s">
        <v>34</v>
      </c>
      <c r="C21" s="112">
        <v>0</v>
      </c>
      <c r="D21" s="112"/>
      <c r="E21" s="112">
        <f t="shared" si="0"/>
        <v>7440</v>
      </c>
      <c r="F21" s="112">
        <v>7440</v>
      </c>
      <c r="G21" s="112">
        <v>372280</v>
      </c>
    </row>
    <row r="22" s="169" customFormat="1" ht="15" customHeight="1" spans="1:7">
      <c r="A22" s="114" t="s">
        <v>35</v>
      </c>
      <c r="B22" s="214" t="s">
        <v>36</v>
      </c>
      <c r="C22" s="112">
        <v>0</v>
      </c>
      <c r="D22" s="112">
        <v>0</v>
      </c>
      <c r="E22" s="112">
        <f t="shared" si="0"/>
        <v>0</v>
      </c>
      <c r="F22" s="112">
        <v>0</v>
      </c>
      <c r="G22" s="112">
        <v>45000</v>
      </c>
    </row>
    <row r="23" s="169" customFormat="1" ht="15" customHeight="1" spans="1:7">
      <c r="A23" s="114" t="s">
        <v>37</v>
      </c>
      <c r="B23" s="214" t="s">
        <v>38</v>
      </c>
      <c r="C23" s="112"/>
      <c r="D23" s="112"/>
      <c r="E23" s="112"/>
      <c r="F23" s="112"/>
      <c r="G23" s="112"/>
    </row>
    <row r="24" s="169" customFormat="1" ht="15" customHeight="1" spans="1:7">
      <c r="A24" s="114" t="s">
        <v>39</v>
      </c>
      <c r="B24" s="214"/>
      <c r="C24" s="112">
        <v>0</v>
      </c>
      <c r="D24" s="112">
        <v>0</v>
      </c>
      <c r="E24" s="112">
        <f t="shared" si="0"/>
        <v>0</v>
      </c>
      <c r="F24" s="112">
        <v>0</v>
      </c>
      <c r="G24" s="112">
        <v>372280</v>
      </c>
    </row>
    <row r="25" s="169" customFormat="1" ht="15" customHeight="1" spans="1:7">
      <c r="A25" s="114" t="s">
        <v>40</v>
      </c>
      <c r="B25" s="214"/>
      <c r="C25" s="142">
        <v>0</v>
      </c>
      <c r="D25" s="112">
        <v>0</v>
      </c>
      <c r="E25" s="112">
        <v>0</v>
      </c>
      <c r="F25" s="112">
        <v>0</v>
      </c>
      <c r="G25" s="112">
        <v>45000</v>
      </c>
    </row>
    <row r="26" s="169" customFormat="1" ht="15" customHeight="1" spans="1:7">
      <c r="A26" s="114" t="s">
        <v>42</v>
      </c>
      <c r="B26" s="214" t="s">
        <v>43</v>
      </c>
      <c r="C26" s="112">
        <v>0</v>
      </c>
      <c r="D26" s="112"/>
      <c r="E26" s="112">
        <f t="shared" si="0"/>
        <v>6250</v>
      </c>
      <c r="F26" s="112">
        <v>6250</v>
      </c>
      <c r="G26" s="112">
        <v>536084</v>
      </c>
    </row>
    <row r="27" s="169" customFormat="1" ht="15" customHeight="1" spans="1:7">
      <c r="A27" s="114" t="s">
        <v>44</v>
      </c>
      <c r="B27" s="214" t="s">
        <v>45</v>
      </c>
      <c r="C27" s="112">
        <v>0</v>
      </c>
      <c r="D27" s="112">
        <v>0</v>
      </c>
      <c r="E27" s="112">
        <f t="shared" si="0"/>
        <v>0</v>
      </c>
      <c r="F27" s="112">
        <v>0</v>
      </c>
      <c r="G27" s="112">
        <v>10800</v>
      </c>
    </row>
    <row r="28" s="169" customFormat="1" ht="15" customHeight="1" spans="1:7">
      <c r="A28" s="114" t="s">
        <v>46</v>
      </c>
      <c r="B28" s="214" t="s">
        <v>47</v>
      </c>
      <c r="C28" s="112">
        <v>0</v>
      </c>
      <c r="D28" s="112"/>
      <c r="E28" s="112">
        <f t="shared" si="0"/>
        <v>630</v>
      </c>
      <c r="F28" s="112">
        <v>630</v>
      </c>
      <c r="G28" s="112">
        <v>57948</v>
      </c>
    </row>
    <row r="29" s="169" customFormat="1" ht="15" customHeight="1" spans="1:7">
      <c r="A29" s="114" t="s">
        <v>48</v>
      </c>
      <c r="B29" s="214" t="s">
        <v>49</v>
      </c>
      <c r="C29" s="112">
        <v>0</v>
      </c>
      <c r="D29" s="112">
        <v>0</v>
      </c>
      <c r="E29" s="112">
        <f t="shared" si="0"/>
        <v>0</v>
      </c>
      <c r="F29" s="112">
        <v>0</v>
      </c>
      <c r="G29" s="112">
        <v>10800</v>
      </c>
    </row>
    <row r="30" s="169" customFormat="1" ht="15" customHeight="1" spans="1:7">
      <c r="A30" s="114" t="s">
        <v>52</v>
      </c>
      <c r="B30" s="214"/>
      <c r="C30" s="112"/>
      <c r="D30" s="112"/>
      <c r="E30" s="112"/>
      <c r="F30" s="112"/>
      <c r="G30" s="112"/>
    </row>
    <row r="31" s="169" customFormat="1" ht="15" customHeight="1" spans="1:7">
      <c r="A31" s="114" t="s">
        <v>53</v>
      </c>
      <c r="B31" s="214"/>
      <c r="C31" s="112"/>
      <c r="D31" s="112"/>
      <c r="E31" s="112"/>
      <c r="F31" s="112"/>
      <c r="G31" s="112"/>
    </row>
    <row r="32" s="169" customFormat="1" ht="15" customHeight="1" spans="1:7">
      <c r="A32" s="114" t="s">
        <v>54</v>
      </c>
      <c r="B32" s="214"/>
      <c r="C32" s="112"/>
      <c r="D32" s="112"/>
      <c r="E32" s="112"/>
      <c r="F32" s="112"/>
      <c r="G32" s="112"/>
    </row>
    <row r="33" s="169" customFormat="1" ht="15" customHeight="1" spans="1:7">
      <c r="A33" s="114" t="s">
        <v>55</v>
      </c>
      <c r="B33" s="214" t="s">
        <v>18</v>
      </c>
      <c r="C33" s="112">
        <v>0</v>
      </c>
      <c r="D33" s="112">
        <v>0</v>
      </c>
      <c r="E33" s="112">
        <f t="shared" ref="E33:E36" si="1">+F33-D33</f>
        <v>0</v>
      </c>
      <c r="F33" s="112">
        <v>0</v>
      </c>
      <c r="G33" s="112">
        <v>97125</v>
      </c>
    </row>
    <row r="34" spans="1:7">
      <c r="A34" s="114" t="s">
        <v>56</v>
      </c>
      <c r="B34" s="214" t="s">
        <v>34</v>
      </c>
      <c r="C34" s="112">
        <v>0</v>
      </c>
      <c r="D34" s="112">
        <v>0</v>
      </c>
      <c r="E34" s="112">
        <f t="shared" si="1"/>
        <v>0</v>
      </c>
      <c r="F34" s="112">
        <v>0</v>
      </c>
      <c r="G34" s="112">
        <v>13875</v>
      </c>
    </row>
    <row r="35" spans="1:7">
      <c r="A35" s="114" t="s">
        <v>57</v>
      </c>
      <c r="B35" s="214" t="s">
        <v>43</v>
      </c>
      <c r="C35" s="112">
        <v>0</v>
      </c>
      <c r="D35" s="112">
        <v>0</v>
      </c>
      <c r="E35" s="112">
        <f t="shared" si="1"/>
        <v>0</v>
      </c>
      <c r="F35" s="112">
        <v>0</v>
      </c>
      <c r="G35" s="112">
        <v>11655</v>
      </c>
    </row>
    <row r="36" spans="1:7">
      <c r="A36" s="114" t="s">
        <v>58</v>
      </c>
      <c r="B36" s="214" t="s">
        <v>47</v>
      </c>
      <c r="C36" s="112">
        <v>0</v>
      </c>
      <c r="D36" s="112">
        <v>0</v>
      </c>
      <c r="E36" s="112">
        <f t="shared" si="1"/>
        <v>0</v>
      </c>
      <c r="F36" s="112">
        <v>0</v>
      </c>
      <c r="G36" s="112">
        <v>3600</v>
      </c>
    </row>
    <row r="37" spans="1:7">
      <c r="A37" s="212"/>
      <c r="B37" s="214"/>
      <c r="C37" s="112"/>
      <c r="D37" s="112"/>
      <c r="E37" s="112"/>
      <c r="F37" s="112"/>
      <c r="G37" s="112"/>
    </row>
    <row r="38" ht="16.5" customHeight="1" spans="1:7">
      <c r="A38" s="179" t="s">
        <v>59</v>
      </c>
      <c r="B38" s="217"/>
      <c r="C38" s="148">
        <f>SUM(C16:C37)</f>
        <v>0</v>
      </c>
      <c r="D38" s="148">
        <f>SUM(D16:D37)</f>
        <v>0</v>
      </c>
      <c r="E38" s="148">
        <f>SUM(E16:E37)</f>
        <v>66400</v>
      </c>
      <c r="F38" s="148">
        <f>SUM(F16:F37)</f>
        <v>66400</v>
      </c>
      <c r="G38" s="148">
        <f>SUM(G16:G37)</f>
        <v>6517807</v>
      </c>
    </row>
    <row r="39" ht="16.5" customHeight="1" spans="1:7">
      <c r="A39" s="182"/>
      <c r="B39" s="218"/>
      <c r="C39" s="151"/>
      <c r="D39" s="151"/>
      <c r="E39" s="151"/>
      <c r="F39" s="151"/>
      <c r="G39" s="151"/>
    </row>
    <row r="40" spans="1:1">
      <c r="A40" s="236"/>
    </row>
    <row r="41" spans="1:1">
      <c r="A41" s="236"/>
    </row>
    <row r="42" spans="1:1">
      <c r="A42" s="236"/>
    </row>
    <row r="43" spans="1:1">
      <c r="A43" s="236"/>
    </row>
    <row r="44" spans="1:1">
      <c r="A44" s="236"/>
    </row>
    <row r="45" spans="1:1">
      <c r="A45" s="236"/>
    </row>
    <row r="46" spans="1:1">
      <c r="A46" s="236"/>
    </row>
    <row r="47" spans="1:1">
      <c r="A47" s="236"/>
    </row>
    <row r="48" spans="1:1">
      <c r="A48" s="236"/>
    </row>
    <row r="49" spans="1:1">
      <c r="A49" s="236"/>
    </row>
    <row r="50" spans="1:1">
      <c r="A50" s="236"/>
    </row>
    <row r="51" spans="1:1">
      <c r="A51" s="236"/>
    </row>
    <row r="52" ht="18.75" customHeight="1" spans="1:1">
      <c r="A52" s="236"/>
    </row>
    <row r="53" spans="1:7">
      <c r="A53" s="137"/>
      <c r="B53" s="137"/>
      <c r="C53" s="137"/>
      <c r="D53" s="137"/>
      <c r="E53" s="137"/>
      <c r="F53" s="137"/>
      <c r="G53" s="137"/>
    </row>
    <row r="54" spans="1:7">
      <c r="A54" s="137"/>
      <c r="B54" s="137"/>
      <c r="C54" s="137"/>
      <c r="D54" s="137"/>
      <c r="E54" s="137"/>
      <c r="F54" s="137"/>
      <c r="G54" s="137"/>
    </row>
    <row r="55" spans="1:1">
      <c r="A55" s="93" t="s">
        <v>0</v>
      </c>
    </row>
    <row r="56" spans="1:1">
      <c r="A56" s="93" t="s">
        <v>575</v>
      </c>
    </row>
    <row r="57" ht="15" customHeight="1" spans="1:2">
      <c r="A57" s="95"/>
      <c r="B57" s="201"/>
    </row>
    <row r="58" ht="15" customHeight="1" spans="2:2">
      <c r="B58" s="201"/>
    </row>
    <row r="59" ht="15" customHeight="1" spans="1:7">
      <c r="A59" s="97" t="s">
        <v>2</v>
      </c>
      <c r="B59" s="97"/>
      <c r="C59" s="97"/>
      <c r="D59" s="97"/>
      <c r="E59" s="97"/>
      <c r="F59" s="97"/>
      <c r="G59" s="97"/>
    </row>
    <row r="60" ht="15" customHeight="1" spans="1:7">
      <c r="A60" s="98" t="s">
        <v>3</v>
      </c>
      <c r="B60" s="98"/>
      <c r="C60" s="98"/>
      <c r="D60" s="98"/>
      <c r="E60" s="98"/>
      <c r="F60" s="98"/>
      <c r="G60" s="98"/>
    </row>
    <row r="61" spans="2:2">
      <c r="B61" s="201"/>
    </row>
    <row r="62" ht="14" spans="1:2">
      <c r="A62" s="202" t="s">
        <v>721</v>
      </c>
      <c r="B62" s="201"/>
    </row>
    <row r="63" ht="15" customHeight="1" spans="2:2">
      <c r="B63" s="201"/>
    </row>
    <row r="64" ht="15" customHeight="1" spans="1:7">
      <c r="A64" s="101" t="s">
        <v>5</v>
      </c>
      <c r="B64" s="179" t="s">
        <v>6</v>
      </c>
      <c r="C64" s="102" t="s">
        <v>7</v>
      </c>
      <c r="D64" s="139" t="s">
        <v>8</v>
      </c>
      <c r="E64" s="223"/>
      <c r="F64" s="140"/>
      <c r="G64" s="102" t="s">
        <v>9</v>
      </c>
    </row>
    <row r="65" ht="15" customHeight="1" spans="1:8">
      <c r="A65" s="105"/>
      <c r="B65" s="203"/>
      <c r="C65" s="106"/>
      <c r="D65" s="204" t="s">
        <v>10</v>
      </c>
      <c r="E65" s="204" t="s">
        <v>11</v>
      </c>
      <c r="F65" s="204" t="s">
        <v>12</v>
      </c>
      <c r="G65" s="106"/>
      <c r="H65" s="224"/>
    </row>
    <row r="66" ht="15" customHeight="1" spans="1:7">
      <c r="A66" s="105"/>
      <c r="B66" s="182"/>
      <c r="C66" s="105">
        <v>2020</v>
      </c>
      <c r="D66" s="205" t="s">
        <v>13</v>
      </c>
      <c r="E66" s="205" t="s">
        <v>14</v>
      </c>
      <c r="F66" s="205"/>
      <c r="G66" s="106">
        <v>2022</v>
      </c>
    </row>
    <row r="67" ht="9" customHeight="1" spans="1:7">
      <c r="A67" s="206"/>
      <c r="B67" s="207"/>
      <c r="C67" s="206"/>
      <c r="D67" s="206"/>
      <c r="E67" s="206"/>
      <c r="F67" s="206"/>
      <c r="G67" s="237"/>
    </row>
    <row r="68" ht="15" customHeight="1" spans="1:7">
      <c r="A68" s="113" t="s">
        <v>62</v>
      </c>
      <c r="B68" s="210" t="s">
        <v>63</v>
      </c>
      <c r="C68" s="212"/>
      <c r="D68" s="212"/>
      <c r="E68" s="212"/>
      <c r="F68" s="212"/>
      <c r="G68" s="212"/>
    </row>
    <row r="69" s="169" customFormat="1" ht="6.75" customHeight="1" spans="1:7">
      <c r="A69" s="212"/>
      <c r="B69" s="210"/>
      <c r="C69" s="114"/>
      <c r="D69" s="114"/>
      <c r="E69" s="114"/>
      <c r="F69" s="114"/>
      <c r="G69" s="114"/>
    </row>
    <row r="70" ht="15" customHeight="1" spans="1:7">
      <c r="A70" s="114" t="s">
        <v>252</v>
      </c>
      <c r="B70" s="214" t="s">
        <v>65</v>
      </c>
      <c r="C70" s="112">
        <v>0</v>
      </c>
      <c r="D70" s="112">
        <v>0</v>
      </c>
      <c r="E70" s="112">
        <f t="shared" ref="E70:E72" si="2">+F70-D70</f>
        <v>0</v>
      </c>
      <c r="F70" s="112">
        <v>0</v>
      </c>
      <c r="G70" s="112">
        <v>25000</v>
      </c>
    </row>
    <row r="71" ht="15" customHeight="1" spans="1:7">
      <c r="A71" s="114" t="s">
        <v>253</v>
      </c>
      <c r="B71" s="214" t="s">
        <v>78</v>
      </c>
      <c r="C71" s="112">
        <v>0</v>
      </c>
      <c r="D71" s="112">
        <v>0</v>
      </c>
      <c r="E71" s="112">
        <f t="shared" si="2"/>
        <v>0</v>
      </c>
      <c r="F71" s="112">
        <v>0</v>
      </c>
      <c r="G71" s="112">
        <v>125000</v>
      </c>
    </row>
    <row r="72" ht="15" customHeight="1" spans="1:7">
      <c r="A72" s="114" t="s">
        <v>256</v>
      </c>
      <c r="B72" s="214" t="s">
        <v>99</v>
      </c>
      <c r="C72" s="112">
        <v>0</v>
      </c>
      <c r="D72" s="112">
        <v>0</v>
      </c>
      <c r="E72" s="112">
        <f t="shared" si="2"/>
        <v>0</v>
      </c>
      <c r="F72" s="112">
        <v>0</v>
      </c>
      <c r="G72" s="112">
        <v>100000</v>
      </c>
    </row>
    <row r="73" ht="15.75" customHeight="1" spans="1:7">
      <c r="A73" s="212"/>
      <c r="B73" s="214"/>
      <c r="C73" s="212"/>
      <c r="D73" s="212"/>
      <c r="E73" s="212"/>
      <c r="F73" s="212"/>
      <c r="G73" s="212"/>
    </row>
    <row r="74" ht="16.5" customHeight="1" spans="1:7">
      <c r="A74" s="179" t="s">
        <v>262</v>
      </c>
      <c r="B74" s="217"/>
      <c r="C74" s="148">
        <f>SUM(C70:C72)</f>
        <v>0</v>
      </c>
      <c r="D74" s="148">
        <f>SUM(D70:D73)</f>
        <v>0</v>
      </c>
      <c r="E74" s="148">
        <f>SUM(E70:E72)</f>
        <v>0</v>
      </c>
      <c r="F74" s="148">
        <f>SUM(F70:F72)</f>
        <v>0</v>
      </c>
      <c r="G74" s="148">
        <f>SUM(G70:G73)</f>
        <v>250000</v>
      </c>
    </row>
    <row r="75" ht="16.5" customHeight="1" spans="1:7">
      <c r="A75" s="182" t="s">
        <v>183</v>
      </c>
      <c r="B75" s="218"/>
      <c r="C75" s="151"/>
      <c r="D75" s="151"/>
      <c r="E75" s="151"/>
      <c r="F75" s="151"/>
      <c r="G75" s="151"/>
    </row>
    <row r="76" ht="16.5" customHeight="1" spans="1:7">
      <c r="A76" s="179" t="s">
        <v>238</v>
      </c>
      <c r="B76" s="217"/>
      <c r="C76" s="148">
        <f>C38+C74</f>
        <v>0</v>
      </c>
      <c r="D76" s="148">
        <f>D38+D74</f>
        <v>0</v>
      </c>
      <c r="E76" s="148">
        <f>E38+E74</f>
        <v>66400</v>
      </c>
      <c r="F76" s="148">
        <f>F38+F74</f>
        <v>66400</v>
      </c>
      <c r="G76" s="148">
        <f>G38+G74</f>
        <v>6767807</v>
      </c>
    </row>
    <row r="77" ht="16.5" customHeight="1" spans="1:7">
      <c r="A77" s="182"/>
      <c r="B77" s="218"/>
      <c r="C77" s="151"/>
      <c r="D77" s="151"/>
      <c r="E77" s="151"/>
      <c r="F77" s="151"/>
      <c r="G77" s="151"/>
    </row>
    <row r="78" ht="15" customHeight="1"/>
    <row r="79" ht="15" customHeight="1"/>
    <row r="80" spans="1:5">
      <c r="A80" s="93" t="s">
        <v>239</v>
      </c>
      <c r="B80" s="93" t="s">
        <v>240</v>
      </c>
      <c r="E80" s="93" t="s">
        <v>241</v>
      </c>
    </row>
    <row r="81" ht="15" customHeight="1"/>
    <row r="82" ht="15" customHeight="1"/>
    <row r="83" ht="15" customHeight="1"/>
    <row r="84" spans="1:7">
      <c r="A84" s="199" t="s">
        <v>722</v>
      </c>
      <c r="B84" s="199" t="s">
        <v>243</v>
      </c>
      <c r="C84" s="199"/>
      <c r="D84" s="199"/>
      <c r="E84" s="199" t="s">
        <v>244</v>
      </c>
      <c r="F84" s="199"/>
      <c r="G84" s="199"/>
    </row>
    <row r="85" ht="15" customHeight="1" spans="1:7">
      <c r="A85" s="247" t="s">
        <v>723</v>
      </c>
      <c r="B85" s="200" t="s">
        <v>265</v>
      </c>
      <c r="C85" s="200"/>
      <c r="D85" s="200"/>
      <c r="E85" s="200" t="s">
        <v>247</v>
      </c>
      <c r="F85" s="200" t="s">
        <v>572</v>
      </c>
      <c r="G85" s="200"/>
    </row>
    <row r="86" spans="1:4">
      <c r="A86" s="200" t="s">
        <v>724</v>
      </c>
      <c r="B86" s="200"/>
      <c r="C86" s="200"/>
      <c r="D86" s="200"/>
    </row>
    <row r="89" ht="27" customHeight="1" spans="1:7">
      <c r="A89" s="248"/>
      <c r="B89" s="248"/>
      <c r="C89" s="248"/>
      <c r="D89" s="248"/>
      <c r="E89" s="248"/>
      <c r="F89" s="248"/>
      <c r="G89" s="248"/>
    </row>
    <row r="106" ht="17.25" customHeight="1"/>
    <row r="107" spans="1:7">
      <c r="A107" s="137"/>
      <c r="B107" s="137"/>
      <c r="C107" s="137"/>
      <c r="D107" s="137"/>
      <c r="E107" s="137"/>
      <c r="F107" s="137"/>
      <c r="G107" s="137"/>
    </row>
    <row r="108" spans="1:7">
      <c r="A108" s="137"/>
      <c r="B108" s="137"/>
      <c r="C108" s="137"/>
      <c r="D108" s="137"/>
      <c r="E108" s="137"/>
      <c r="F108" s="137"/>
      <c r="G108" s="137"/>
    </row>
  </sheetData>
  <sheetProtection password="A9CD" sheet="1" objects="1"/>
  <mergeCells count="42">
    <mergeCell ref="A5:G5"/>
    <mergeCell ref="A6:G6"/>
    <mergeCell ref="D10:F10"/>
    <mergeCell ref="A59:G59"/>
    <mergeCell ref="A60:G60"/>
    <mergeCell ref="D64:F64"/>
    <mergeCell ref="B84:D84"/>
    <mergeCell ref="E84:G84"/>
    <mergeCell ref="B85:D85"/>
    <mergeCell ref="E85:G85"/>
    <mergeCell ref="B86:D86"/>
    <mergeCell ref="A89:G89"/>
    <mergeCell ref="A10:A12"/>
    <mergeCell ref="A38:A39"/>
    <mergeCell ref="A64:A66"/>
    <mergeCell ref="A74:A75"/>
    <mergeCell ref="A76:A77"/>
    <mergeCell ref="B10:B12"/>
    <mergeCell ref="B64:B66"/>
    <mergeCell ref="C10:C11"/>
    <mergeCell ref="C38:C39"/>
    <mergeCell ref="C64:C65"/>
    <mergeCell ref="C74:C75"/>
    <mergeCell ref="C76:C77"/>
    <mergeCell ref="D38:D39"/>
    <mergeCell ref="D74:D75"/>
    <mergeCell ref="D76:D77"/>
    <mergeCell ref="E38:E39"/>
    <mergeCell ref="E74:E75"/>
    <mergeCell ref="E76:E77"/>
    <mergeCell ref="F11:F12"/>
    <mergeCell ref="F38:F39"/>
    <mergeCell ref="F65:F66"/>
    <mergeCell ref="F74:F75"/>
    <mergeCell ref="F76:F77"/>
    <mergeCell ref="G10:G11"/>
    <mergeCell ref="G38:G39"/>
    <mergeCell ref="G64:G65"/>
    <mergeCell ref="G74:G75"/>
    <mergeCell ref="G76:G77"/>
    <mergeCell ref="A107:G108"/>
    <mergeCell ref="A53:G54"/>
  </mergeCells>
  <pageMargins left="0.432638888888889" right="0.156944444444444" top="0.590277777777778" bottom="0.196527777777778" header="0.472222222222222" footer="0.156944444444444"/>
  <pageSetup paperSize="1" orientation="portrait"/>
  <headerFooter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J60"/>
  <sheetViews>
    <sheetView topLeftCell="A44" workbookViewId="0">
      <selection activeCell="F63" sqref="F63"/>
    </sheetView>
  </sheetViews>
  <sheetFormatPr defaultColWidth="9" defaultRowHeight="12"/>
  <cols>
    <col min="1" max="1" width="32.5703125" style="93" customWidth="1"/>
    <col min="2" max="2" width="7.140625" style="93" customWidth="1"/>
    <col min="3" max="6" width="11.7109375" style="93" customWidth="1"/>
    <col min="7" max="7" width="12.7109375" style="93" customWidth="1"/>
    <col min="8" max="16384" width="9.140625" style="93"/>
  </cols>
  <sheetData>
    <row r="1" spans="1:1">
      <c r="A1" s="93" t="s">
        <v>0</v>
      </c>
    </row>
    <row r="2" spans="1:1">
      <c r="A2" s="93" t="s">
        <v>373</v>
      </c>
    </row>
    <row r="3" ht="15" customHeight="1" spans="1:2">
      <c r="A3" s="95"/>
      <c r="B3" s="201"/>
    </row>
    <row r="4" ht="15" customHeight="1" spans="1:7">
      <c r="A4" s="97" t="s">
        <v>2</v>
      </c>
      <c r="B4" s="97"/>
      <c r="C4" s="97"/>
      <c r="D4" s="97"/>
      <c r="E4" s="97"/>
      <c r="F4" s="97"/>
      <c r="G4" s="97"/>
    </row>
    <row r="5" ht="15" customHeight="1" spans="1:7">
      <c r="A5" s="98" t="s">
        <v>61</v>
      </c>
      <c r="B5" s="98"/>
      <c r="C5" s="98"/>
      <c r="D5" s="98"/>
      <c r="E5" s="98"/>
      <c r="F5" s="98"/>
      <c r="G5" s="98"/>
    </row>
    <row r="6" spans="2:2">
      <c r="B6" s="201"/>
    </row>
    <row r="7" ht="14" spans="1:2">
      <c r="A7" s="202" t="s">
        <v>725</v>
      </c>
      <c r="B7" s="201"/>
    </row>
    <row r="8" ht="15" customHeight="1" spans="2:2">
      <c r="B8" s="201"/>
    </row>
    <row r="9" ht="15" customHeight="1" spans="1:7">
      <c r="A9" s="101" t="s">
        <v>5</v>
      </c>
      <c r="B9" s="179" t="s">
        <v>6</v>
      </c>
      <c r="C9" s="102" t="s">
        <v>7</v>
      </c>
      <c r="D9" s="139" t="s">
        <v>8</v>
      </c>
      <c r="E9" s="223"/>
      <c r="F9" s="140"/>
      <c r="G9" s="102" t="s">
        <v>9</v>
      </c>
    </row>
    <row r="10" ht="15" customHeight="1" spans="1:8">
      <c r="A10" s="105"/>
      <c r="B10" s="203"/>
      <c r="C10" s="106"/>
      <c r="D10" s="204" t="s">
        <v>10</v>
      </c>
      <c r="E10" s="204" t="s">
        <v>11</v>
      </c>
      <c r="F10" s="204" t="s">
        <v>12</v>
      </c>
      <c r="G10" s="106"/>
      <c r="H10" s="224"/>
    </row>
    <row r="11" ht="15" customHeight="1" spans="1:7">
      <c r="A11" s="105"/>
      <c r="B11" s="182"/>
      <c r="C11" s="105">
        <v>2020</v>
      </c>
      <c r="D11" s="205" t="s">
        <v>13</v>
      </c>
      <c r="E11" s="205" t="s">
        <v>14</v>
      </c>
      <c r="F11" s="205"/>
      <c r="G11" s="106">
        <v>2022</v>
      </c>
    </row>
    <row r="12" ht="9" customHeight="1" spans="1:7">
      <c r="A12" s="206"/>
      <c r="B12" s="207"/>
      <c r="C12" s="206"/>
      <c r="D12" s="206"/>
      <c r="E12" s="206"/>
      <c r="F12" s="206"/>
      <c r="G12" s="237"/>
    </row>
    <row r="13" ht="15" customHeight="1" spans="1:7">
      <c r="A13" s="113" t="s">
        <v>15</v>
      </c>
      <c r="B13" s="210" t="s">
        <v>16</v>
      </c>
      <c r="C13" s="212"/>
      <c r="D13" s="212"/>
      <c r="E13" s="212"/>
      <c r="F13" s="212"/>
      <c r="G13" s="212"/>
    </row>
    <row r="14" s="169" customFormat="1" ht="6.75" customHeight="1" spans="1:7">
      <c r="A14" s="212"/>
      <c r="B14" s="210"/>
      <c r="C14" s="114"/>
      <c r="D14" s="114"/>
      <c r="E14" s="114"/>
      <c r="F14" s="114"/>
      <c r="G14" s="114"/>
    </row>
    <row r="15" s="169" customFormat="1" ht="15" customHeight="1" spans="1:7">
      <c r="A15" s="114" t="s">
        <v>17</v>
      </c>
      <c r="B15" s="214" t="s">
        <v>18</v>
      </c>
      <c r="C15" s="112">
        <v>4165438.41</v>
      </c>
      <c r="D15" s="112">
        <v>2649965.24</v>
      </c>
      <c r="E15" s="112">
        <f>+F15-D15</f>
        <v>2813453.76</v>
      </c>
      <c r="F15" s="112">
        <v>5463419</v>
      </c>
      <c r="G15" s="112">
        <v>5547096</v>
      </c>
    </row>
    <row r="16" s="169" customFormat="1" ht="15" customHeight="1" spans="1:7">
      <c r="A16" s="114" t="s">
        <v>19</v>
      </c>
      <c r="B16" s="214" t="s">
        <v>20</v>
      </c>
      <c r="C16" s="112">
        <v>313864.29</v>
      </c>
      <c r="D16" s="112">
        <v>174000</v>
      </c>
      <c r="E16" s="112">
        <f t="shared" ref="E16:E32" si="0">+F16-D16</f>
        <v>186000</v>
      </c>
      <c r="F16" s="112">
        <v>360000</v>
      </c>
      <c r="G16" s="112">
        <v>360000</v>
      </c>
    </row>
    <row r="17" s="169" customFormat="1" ht="15" customHeight="1" spans="1:7">
      <c r="A17" s="114" t="s">
        <v>21</v>
      </c>
      <c r="B17" s="214" t="s">
        <v>22</v>
      </c>
      <c r="C17" s="112">
        <v>180750</v>
      </c>
      <c r="D17" s="112">
        <v>96000</v>
      </c>
      <c r="E17" s="112">
        <f t="shared" si="0"/>
        <v>96000</v>
      </c>
      <c r="F17" s="112">
        <v>192000</v>
      </c>
      <c r="G17" s="112">
        <v>192000</v>
      </c>
    </row>
    <row r="18" s="169" customFormat="1" ht="15" customHeight="1" spans="1:7">
      <c r="A18" s="114" t="s">
        <v>23</v>
      </c>
      <c r="B18" s="214" t="s">
        <v>24</v>
      </c>
      <c r="C18" s="112">
        <v>180750</v>
      </c>
      <c r="D18" s="112">
        <v>96000</v>
      </c>
      <c r="E18" s="112">
        <f t="shared" si="0"/>
        <v>96000</v>
      </c>
      <c r="F18" s="112">
        <v>192000</v>
      </c>
      <c r="G18" s="112">
        <v>192000</v>
      </c>
    </row>
    <row r="19" s="169" customFormat="1" ht="15" customHeight="1" spans="1:7">
      <c r="A19" s="114" t="s">
        <v>25</v>
      </c>
      <c r="B19" s="214" t="s">
        <v>26</v>
      </c>
      <c r="C19" s="112">
        <v>78000</v>
      </c>
      <c r="D19" s="112">
        <v>90000</v>
      </c>
      <c r="E19" s="112">
        <f t="shared" si="0"/>
        <v>0</v>
      </c>
      <c r="F19" s="112">
        <v>90000</v>
      </c>
      <c r="G19" s="112">
        <v>90000</v>
      </c>
    </row>
    <row r="20" s="169" customFormat="1" ht="15" customHeight="1" spans="1:7">
      <c r="A20" s="114" t="s">
        <v>27</v>
      </c>
      <c r="B20" s="214" t="s">
        <v>28</v>
      </c>
      <c r="C20" s="112"/>
      <c r="D20" s="112"/>
      <c r="E20" s="112"/>
      <c r="F20" s="112"/>
      <c r="G20" s="112"/>
    </row>
    <row r="21" s="169" customFormat="1" ht="15" customHeight="1" spans="1:7">
      <c r="A21" s="114" t="s">
        <v>29</v>
      </c>
      <c r="B21" s="214"/>
      <c r="C21" s="112">
        <v>15000</v>
      </c>
      <c r="D21" s="112">
        <v>0</v>
      </c>
      <c r="E21" s="112">
        <f t="shared" si="0"/>
        <v>0</v>
      </c>
      <c r="F21" s="112">
        <v>0</v>
      </c>
      <c r="G21" s="112">
        <v>20000</v>
      </c>
    </row>
    <row r="22" s="169" customFormat="1" ht="15" customHeight="1" spans="1:7">
      <c r="A22" s="114" t="s">
        <v>30</v>
      </c>
      <c r="B22" s="214"/>
      <c r="C22" s="112">
        <v>0</v>
      </c>
      <c r="D22" s="112">
        <v>0</v>
      </c>
      <c r="E22" s="112">
        <f t="shared" si="0"/>
        <v>0</v>
      </c>
      <c r="F22" s="112">
        <v>0</v>
      </c>
      <c r="G22" s="112">
        <v>28520</v>
      </c>
    </row>
    <row r="23" s="169" customFormat="1" ht="15" customHeight="1" spans="1:7">
      <c r="A23" s="114" t="s">
        <v>33</v>
      </c>
      <c r="B23" s="214" t="s">
        <v>34</v>
      </c>
      <c r="C23" s="112">
        <v>352409</v>
      </c>
      <c r="D23" s="112">
        <v>0</v>
      </c>
      <c r="E23" s="112">
        <f t="shared" si="0"/>
        <v>461068</v>
      </c>
      <c r="F23" s="112">
        <v>461068</v>
      </c>
      <c r="G23" s="112">
        <v>462258</v>
      </c>
    </row>
    <row r="24" s="169" customFormat="1" ht="15" customHeight="1" spans="1:7">
      <c r="A24" s="114" t="s">
        <v>35</v>
      </c>
      <c r="B24" s="214" t="s">
        <v>36</v>
      </c>
      <c r="C24" s="112">
        <v>65000</v>
      </c>
      <c r="D24" s="112">
        <v>0</v>
      </c>
      <c r="E24" s="112">
        <f t="shared" si="0"/>
        <v>75000</v>
      </c>
      <c r="F24" s="112">
        <v>75000</v>
      </c>
      <c r="G24" s="112">
        <v>75000</v>
      </c>
    </row>
    <row r="25" s="169" customFormat="1" ht="15" customHeight="1" spans="1:7">
      <c r="A25" s="114" t="s">
        <v>37</v>
      </c>
      <c r="B25" s="214" t="s">
        <v>38</v>
      </c>
      <c r="C25" s="112"/>
      <c r="D25" s="112"/>
      <c r="E25" s="112"/>
      <c r="F25" s="112"/>
      <c r="G25" s="112"/>
    </row>
    <row r="26" s="169" customFormat="1" ht="15" customHeight="1" spans="1:7">
      <c r="A26" s="114" t="s">
        <v>39</v>
      </c>
      <c r="B26" s="214"/>
      <c r="C26" s="112">
        <v>408750</v>
      </c>
      <c r="D26" s="112">
        <v>434741</v>
      </c>
      <c r="E26" s="112">
        <f t="shared" si="0"/>
        <v>12502</v>
      </c>
      <c r="F26" s="112">
        <v>447243</v>
      </c>
      <c r="G26" s="112">
        <v>462258</v>
      </c>
    </row>
    <row r="27" s="169" customFormat="1" ht="15" customHeight="1" spans="1:7">
      <c r="A27" s="114" t="s">
        <v>40</v>
      </c>
      <c r="B27" s="214"/>
      <c r="C27" s="142" t="s">
        <v>41</v>
      </c>
      <c r="D27" s="112">
        <v>0</v>
      </c>
      <c r="E27" s="112">
        <v>0</v>
      </c>
      <c r="F27" s="112">
        <v>0</v>
      </c>
      <c r="G27" s="112">
        <v>75000</v>
      </c>
    </row>
    <row r="28" s="169" customFormat="1" ht="15" customHeight="1" spans="1:7">
      <c r="A28" s="114" t="s">
        <v>42</v>
      </c>
      <c r="B28" s="214" t="s">
        <v>43</v>
      </c>
      <c r="C28" s="112">
        <v>499852.61</v>
      </c>
      <c r="D28" s="112">
        <v>317995.83</v>
      </c>
      <c r="E28" s="112">
        <f t="shared" si="0"/>
        <v>337616.17</v>
      </c>
      <c r="F28" s="112">
        <v>655612</v>
      </c>
      <c r="G28" s="112">
        <v>665652</v>
      </c>
    </row>
    <row r="29" s="169" customFormat="1" ht="15" customHeight="1" spans="1:7">
      <c r="A29" s="114" t="s">
        <v>44</v>
      </c>
      <c r="B29" s="214" t="s">
        <v>45</v>
      </c>
      <c r="C29" s="112">
        <v>15700</v>
      </c>
      <c r="D29" s="112">
        <v>8700</v>
      </c>
      <c r="E29" s="112">
        <f t="shared" si="0"/>
        <v>9300</v>
      </c>
      <c r="F29" s="112">
        <v>18000</v>
      </c>
      <c r="G29" s="112">
        <v>18000</v>
      </c>
    </row>
    <row r="30" s="169" customFormat="1" ht="15" customHeight="1" spans="1:7">
      <c r="A30" s="114" t="s">
        <v>46</v>
      </c>
      <c r="B30" s="214" t="s">
        <v>47</v>
      </c>
      <c r="C30" s="112">
        <v>51319.31</v>
      </c>
      <c r="D30" s="112">
        <v>32161.38</v>
      </c>
      <c r="E30" s="112">
        <f t="shared" si="0"/>
        <v>34615.62</v>
      </c>
      <c r="F30" s="112">
        <v>66777</v>
      </c>
      <c r="G30" s="112">
        <v>68616</v>
      </c>
    </row>
    <row r="31" s="169" customFormat="1" ht="15" customHeight="1" spans="1:7">
      <c r="A31" s="114" t="s">
        <v>48</v>
      </c>
      <c r="B31" s="214" t="s">
        <v>49</v>
      </c>
      <c r="C31" s="112">
        <v>15800</v>
      </c>
      <c r="D31" s="112">
        <v>8700</v>
      </c>
      <c r="E31" s="112">
        <f t="shared" si="0"/>
        <v>9300</v>
      </c>
      <c r="F31" s="112">
        <v>18000</v>
      </c>
      <c r="G31" s="112">
        <v>18000</v>
      </c>
    </row>
    <row r="32" s="169" customFormat="1" ht="15" customHeight="1" spans="1:7">
      <c r="A32" s="114" t="s">
        <v>50</v>
      </c>
      <c r="B32" s="214" t="s">
        <v>51</v>
      </c>
      <c r="C32" s="112">
        <v>639856.64</v>
      </c>
      <c r="D32" s="112">
        <v>0</v>
      </c>
      <c r="E32" s="112">
        <f t="shared" si="0"/>
        <v>0</v>
      </c>
      <c r="F32" s="112">
        <v>0</v>
      </c>
      <c r="G32" s="112">
        <v>0</v>
      </c>
    </row>
    <row r="33" s="169" customFormat="1" ht="15" customHeight="1" spans="1:7">
      <c r="A33" s="114" t="s">
        <v>52</v>
      </c>
      <c r="B33" s="214"/>
      <c r="C33" s="112"/>
      <c r="D33" s="112"/>
      <c r="E33" s="112"/>
      <c r="F33" s="112"/>
      <c r="G33" s="112"/>
    </row>
    <row r="34" s="169" customFormat="1" ht="15" customHeight="1" spans="1:7">
      <c r="A34" s="114" t="s">
        <v>250</v>
      </c>
      <c r="B34" s="214"/>
      <c r="C34" s="112"/>
      <c r="D34" s="112"/>
      <c r="E34" s="112"/>
      <c r="F34" s="112"/>
      <c r="G34" s="112"/>
    </row>
    <row r="35" s="169" customFormat="1" ht="15" customHeight="1" spans="1:7">
      <c r="A35" s="114" t="s">
        <v>54</v>
      </c>
      <c r="B35" s="214"/>
      <c r="C35" s="112"/>
      <c r="D35" s="112"/>
      <c r="E35" s="112"/>
      <c r="F35" s="112"/>
      <c r="G35" s="112"/>
    </row>
    <row r="36" s="169" customFormat="1" ht="15" customHeight="1" spans="1:7">
      <c r="A36" s="114" t="s">
        <v>55</v>
      </c>
      <c r="B36" s="214" t="s">
        <v>18</v>
      </c>
      <c r="C36" s="112">
        <v>0</v>
      </c>
      <c r="D36" s="112">
        <v>0</v>
      </c>
      <c r="E36" s="112">
        <f t="shared" ref="E36:E39" si="1">+F36-D36</f>
        <v>0</v>
      </c>
      <c r="F36" s="112">
        <v>0</v>
      </c>
      <c r="G36" s="112">
        <v>108059</v>
      </c>
    </row>
    <row r="37" spans="1:7">
      <c r="A37" s="114" t="s">
        <v>56</v>
      </c>
      <c r="B37" s="214" t="s">
        <v>34</v>
      </c>
      <c r="C37" s="112">
        <v>0</v>
      </c>
      <c r="D37" s="112">
        <v>0</v>
      </c>
      <c r="E37" s="112">
        <f t="shared" si="1"/>
        <v>0</v>
      </c>
      <c r="F37" s="112">
        <v>0</v>
      </c>
      <c r="G37" s="112">
        <v>15437</v>
      </c>
    </row>
    <row r="38" spans="1:7">
      <c r="A38" s="114" t="s">
        <v>57</v>
      </c>
      <c r="B38" s="214" t="s">
        <v>43</v>
      </c>
      <c r="C38" s="112">
        <v>0</v>
      </c>
      <c r="D38" s="112">
        <v>0</v>
      </c>
      <c r="E38" s="112">
        <f t="shared" si="1"/>
        <v>0</v>
      </c>
      <c r="F38" s="112">
        <v>0</v>
      </c>
      <c r="G38" s="112">
        <v>12968</v>
      </c>
    </row>
    <row r="39" spans="1:7">
      <c r="A39" s="114" t="s">
        <v>58</v>
      </c>
      <c r="B39" s="214" t="s">
        <v>47</v>
      </c>
      <c r="C39" s="112">
        <v>0</v>
      </c>
      <c r="D39" s="112">
        <v>0</v>
      </c>
      <c r="E39" s="112">
        <f t="shared" si="1"/>
        <v>0</v>
      </c>
      <c r="F39" s="112">
        <v>0</v>
      </c>
      <c r="G39" s="112">
        <v>3000</v>
      </c>
    </row>
    <row r="40" spans="1:7">
      <c r="A40" s="212"/>
      <c r="B40" s="214"/>
      <c r="C40" s="112"/>
      <c r="D40" s="112"/>
      <c r="E40" s="112"/>
      <c r="F40" s="112"/>
      <c r="G40" s="112"/>
    </row>
    <row r="41" ht="16.5" customHeight="1" spans="1:7">
      <c r="A41" s="179" t="s">
        <v>59</v>
      </c>
      <c r="B41" s="217"/>
      <c r="C41" s="148">
        <f>SUM(C15:C40)</f>
        <v>6982490.26</v>
      </c>
      <c r="D41" s="148">
        <f>SUM(D15:D40)</f>
        <v>3908263.45</v>
      </c>
      <c r="E41" s="148">
        <f>SUM(E15:E40)</f>
        <v>4130855.55</v>
      </c>
      <c r="F41" s="148">
        <f>SUM(F15:F40)</f>
        <v>8039119</v>
      </c>
      <c r="G41" s="148">
        <f>SUM(G15:G40)</f>
        <v>8413864</v>
      </c>
    </row>
    <row r="42" ht="16.5" customHeight="1" spans="1:7">
      <c r="A42" s="182"/>
      <c r="B42" s="218"/>
      <c r="C42" s="151"/>
      <c r="D42" s="151"/>
      <c r="E42" s="151"/>
      <c r="F42" s="151"/>
      <c r="G42" s="151"/>
    </row>
    <row r="43" ht="16.5" customHeight="1" spans="1:7">
      <c r="A43" s="179" t="s">
        <v>238</v>
      </c>
      <c r="B43" s="217"/>
      <c r="C43" s="148">
        <f>C41</f>
        <v>6982490.26</v>
      </c>
      <c r="D43" s="148">
        <f t="shared" ref="D43:G43" si="2">D41</f>
        <v>3908263.45</v>
      </c>
      <c r="E43" s="148">
        <f t="shared" si="2"/>
        <v>4130855.55</v>
      </c>
      <c r="F43" s="148">
        <f t="shared" si="2"/>
        <v>8039119</v>
      </c>
      <c r="G43" s="148">
        <f t="shared" si="2"/>
        <v>8413864</v>
      </c>
    </row>
    <row r="44" ht="16.5" customHeight="1" spans="1:7">
      <c r="A44" s="182"/>
      <c r="B44" s="218"/>
      <c r="C44" s="151"/>
      <c r="D44" s="151"/>
      <c r="E44" s="151"/>
      <c r="F44" s="151"/>
      <c r="G44" s="151"/>
    </row>
    <row r="45" ht="11.25" customHeight="1"/>
    <row r="46" spans="1:5">
      <c r="A46" s="93" t="s">
        <v>239</v>
      </c>
      <c r="B46" s="93" t="s">
        <v>240</v>
      </c>
      <c r="E46" s="93" t="s">
        <v>241</v>
      </c>
    </row>
    <row r="48" spans="10:10">
      <c r="J48" s="243"/>
    </row>
    <row r="49" spans="1:10">
      <c r="A49" s="199" t="s">
        <v>726</v>
      </c>
      <c r="B49" s="199" t="s">
        <v>243</v>
      </c>
      <c r="C49" s="199"/>
      <c r="D49" s="199"/>
      <c r="E49" s="199" t="s">
        <v>244</v>
      </c>
      <c r="F49" s="199"/>
      <c r="G49" s="199"/>
      <c r="J49" s="243"/>
    </row>
    <row r="50" spans="1:7">
      <c r="A50" s="200" t="s">
        <v>276</v>
      </c>
      <c r="B50" s="200" t="s">
        <v>265</v>
      </c>
      <c r="C50" s="200"/>
      <c r="D50" s="200"/>
      <c r="E50" s="200" t="s">
        <v>247</v>
      </c>
      <c r="F50" s="200"/>
      <c r="G50" s="200"/>
    </row>
    <row r="51" ht="18" customHeight="1" spans="1:4">
      <c r="A51" s="200"/>
      <c r="B51" s="200"/>
      <c r="C51" s="200"/>
      <c r="D51" s="200"/>
    </row>
    <row r="52" spans="1:7">
      <c r="A52" s="137"/>
      <c r="B52" s="137"/>
      <c r="C52" s="137"/>
      <c r="D52" s="137"/>
      <c r="E52" s="137"/>
      <c r="F52" s="137"/>
      <c r="G52" s="137"/>
    </row>
    <row r="53" spans="1:7">
      <c r="A53" s="137"/>
      <c r="B53" s="137"/>
      <c r="C53" s="137"/>
      <c r="D53" s="137"/>
      <c r="E53" s="137"/>
      <c r="F53" s="137"/>
      <c r="G53" s="137"/>
    </row>
    <row r="59" spans="1:1">
      <c r="A59" s="199"/>
    </row>
    <row r="60" spans="1:1">
      <c r="A60" s="200"/>
    </row>
  </sheetData>
  <sheetProtection password="BB4D" sheet="1" objects="1"/>
  <mergeCells count="26">
    <mergeCell ref="A4:G4"/>
    <mergeCell ref="A5:G5"/>
    <mergeCell ref="D9:F9"/>
    <mergeCell ref="B49:D49"/>
    <mergeCell ref="E49:G49"/>
    <mergeCell ref="B50:D50"/>
    <mergeCell ref="E50:G50"/>
    <mergeCell ref="B51:D51"/>
    <mergeCell ref="A9:A11"/>
    <mergeCell ref="A41:A42"/>
    <mergeCell ref="A43:A44"/>
    <mergeCell ref="B9:B11"/>
    <mergeCell ref="C9:C10"/>
    <mergeCell ref="C41:C42"/>
    <mergeCell ref="C43:C44"/>
    <mergeCell ref="D41:D42"/>
    <mergeCell ref="D43:D44"/>
    <mergeCell ref="E41:E42"/>
    <mergeCell ref="E43:E44"/>
    <mergeCell ref="F10:F11"/>
    <mergeCell ref="F41:F42"/>
    <mergeCell ref="F43:F44"/>
    <mergeCell ref="G9:G10"/>
    <mergeCell ref="G41:G42"/>
    <mergeCell ref="G43:G44"/>
    <mergeCell ref="A52:G53"/>
  </mergeCells>
  <pageMargins left="0.432638888888889" right="0.156944444444444" top="0.590277777777778" bottom="0.196527777777778" header="0.472222222222222" footer="0.156944444444444"/>
  <pageSetup paperSize="1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H108"/>
  <sheetViews>
    <sheetView view="pageBreakPreview" zoomScale="60" zoomScaleNormal="100" zoomScaleSheetLayoutView="60" topLeftCell="A51" workbookViewId="0">
      <selection activeCell="A82" sqref="A82"/>
    </sheetView>
  </sheetViews>
  <sheetFormatPr defaultColWidth="9" defaultRowHeight="12" outlineLevelCol="7"/>
  <cols>
    <col min="1" max="1" width="34.2890625" style="93" customWidth="1"/>
    <col min="2" max="2" width="7.2890625" style="93" customWidth="1"/>
    <col min="3" max="3" width="11.4296875" style="93" customWidth="1"/>
    <col min="4" max="6" width="11" style="93" customWidth="1"/>
    <col min="7" max="7" width="12.7109375" style="93" customWidth="1"/>
    <col min="8" max="16384" width="9.140625" style="93"/>
  </cols>
  <sheetData>
    <row r="1" ht="13.5" customHeight="1" spans="1:2">
      <c r="A1" s="93" t="s">
        <v>0</v>
      </c>
      <c r="B1" s="201"/>
    </row>
    <row r="2" ht="13.5" customHeight="1" spans="1:2">
      <c r="A2" s="93" t="s">
        <v>248</v>
      </c>
      <c r="B2" s="201"/>
    </row>
    <row r="3" ht="15" customHeight="1" spans="1:2">
      <c r="A3" s="95"/>
      <c r="B3" s="201"/>
    </row>
    <row r="4" ht="15" customHeight="1" spans="2:2">
      <c r="B4" s="201"/>
    </row>
    <row r="5" ht="15" customHeight="1" spans="1:7">
      <c r="A5" s="97" t="s">
        <v>2</v>
      </c>
      <c r="B5" s="97"/>
      <c r="C5" s="97"/>
      <c r="D5" s="97"/>
      <c r="E5" s="97"/>
      <c r="F5" s="97"/>
      <c r="G5" s="97"/>
    </row>
    <row r="6" ht="15" customHeight="1" spans="1:7">
      <c r="A6" s="98" t="s">
        <v>61</v>
      </c>
      <c r="B6" s="98"/>
      <c r="C6" s="98"/>
      <c r="D6" s="98"/>
      <c r="E6" s="98"/>
      <c r="F6" s="98"/>
      <c r="G6" s="98"/>
    </row>
    <row r="7" spans="2:2">
      <c r="B7" s="201"/>
    </row>
    <row r="8" ht="14" spans="1:2">
      <c r="A8" s="202" t="s">
        <v>266</v>
      </c>
      <c r="B8" s="201"/>
    </row>
    <row r="9" ht="15" customHeight="1" spans="2:2">
      <c r="B9" s="201"/>
    </row>
    <row r="10" ht="15" customHeight="1" spans="1:7">
      <c r="A10" s="101" t="s">
        <v>5</v>
      </c>
      <c r="B10" s="179" t="s">
        <v>6</v>
      </c>
      <c r="C10" s="102" t="s">
        <v>7</v>
      </c>
      <c r="D10" s="139" t="s">
        <v>8</v>
      </c>
      <c r="E10" s="223"/>
      <c r="F10" s="140"/>
      <c r="G10" s="102" t="s">
        <v>9</v>
      </c>
    </row>
    <row r="11" ht="15" customHeight="1" spans="1:8">
      <c r="A11" s="105"/>
      <c r="B11" s="203"/>
      <c r="C11" s="106"/>
      <c r="D11" s="204" t="s">
        <v>10</v>
      </c>
      <c r="E11" s="204" t="s">
        <v>11</v>
      </c>
      <c r="F11" s="204" t="s">
        <v>12</v>
      </c>
      <c r="G11" s="106"/>
      <c r="H11" s="224"/>
    </row>
    <row r="12" ht="15" customHeight="1" spans="1:7">
      <c r="A12" s="105"/>
      <c r="B12" s="182"/>
      <c r="C12" s="105">
        <v>2020</v>
      </c>
      <c r="D12" s="205" t="s">
        <v>13</v>
      </c>
      <c r="E12" s="205" t="s">
        <v>14</v>
      </c>
      <c r="F12" s="205"/>
      <c r="G12" s="106">
        <v>2022</v>
      </c>
    </row>
    <row r="13" ht="9" customHeight="1" spans="1:7">
      <c r="A13" s="206"/>
      <c r="B13" s="207"/>
      <c r="C13" s="206"/>
      <c r="D13" s="206"/>
      <c r="E13" s="206"/>
      <c r="F13" s="206"/>
      <c r="G13" s="237"/>
    </row>
    <row r="14" ht="15" customHeight="1" spans="1:7">
      <c r="A14" s="113" t="s">
        <v>15</v>
      </c>
      <c r="B14" s="210" t="s">
        <v>16</v>
      </c>
      <c r="C14" s="212"/>
      <c r="D14" s="212"/>
      <c r="E14" s="212"/>
      <c r="F14" s="212"/>
      <c r="G14" s="212"/>
    </row>
    <row r="15" s="169" customFormat="1" ht="6.75" customHeight="1" spans="1:7">
      <c r="A15" s="212"/>
      <c r="B15" s="210"/>
      <c r="C15" s="114"/>
      <c r="D15" s="114"/>
      <c r="E15" s="114"/>
      <c r="F15" s="114"/>
      <c r="G15" s="114"/>
    </row>
    <row r="16" s="169" customFormat="1" ht="15" customHeight="1" spans="1:7">
      <c r="A16" s="114" t="s">
        <v>17</v>
      </c>
      <c r="B16" s="214" t="s">
        <v>18</v>
      </c>
      <c r="C16" s="112">
        <v>10566093.11</v>
      </c>
      <c r="D16" s="112">
        <v>5345229.19</v>
      </c>
      <c r="E16" s="112">
        <f>+F16-D16</f>
        <v>6436351.81</v>
      </c>
      <c r="F16" s="112">
        <v>11781581</v>
      </c>
      <c r="G16" s="112">
        <v>14173440</v>
      </c>
    </row>
    <row r="17" s="169" customFormat="1" ht="15" customHeight="1" spans="1:7">
      <c r="A17" s="114" t="s">
        <v>19</v>
      </c>
      <c r="B17" s="214" t="s">
        <v>20</v>
      </c>
      <c r="C17" s="112">
        <v>743855.39</v>
      </c>
      <c r="D17" s="112">
        <v>360911.08</v>
      </c>
      <c r="E17" s="112">
        <f t="shared" ref="E17:E34" si="0">+F17-D17</f>
        <v>432088.92</v>
      </c>
      <c r="F17" s="112">
        <v>793000</v>
      </c>
      <c r="G17" s="112">
        <v>1056000</v>
      </c>
    </row>
    <row r="18" s="169" customFormat="1" ht="15" customHeight="1" spans="1:7">
      <c r="A18" s="114" t="s">
        <v>21</v>
      </c>
      <c r="B18" s="214" t="s">
        <v>22</v>
      </c>
      <c r="C18" s="112">
        <v>192000</v>
      </c>
      <c r="D18" s="112">
        <v>96000</v>
      </c>
      <c r="E18" s="112">
        <f t="shared" si="0"/>
        <v>96000</v>
      </c>
      <c r="F18" s="112">
        <v>192000</v>
      </c>
      <c r="G18" s="112">
        <v>192000</v>
      </c>
    </row>
    <row r="19" s="169" customFormat="1" ht="15" customHeight="1" spans="1:7">
      <c r="A19" s="114" t="s">
        <v>23</v>
      </c>
      <c r="B19" s="214" t="s">
        <v>24</v>
      </c>
      <c r="C19" s="112">
        <v>192000</v>
      </c>
      <c r="D19" s="112">
        <v>96000</v>
      </c>
      <c r="E19" s="112">
        <f t="shared" si="0"/>
        <v>96000</v>
      </c>
      <c r="F19" s="112">
        <v>192000</v>
      </c>
      <c r="G19" s="112">
        <v>192000</v>
      </c>
    </row>
    <row r="20" s="169" customFormat="1" ht="15" customHeight="1" spans="1:7">
      <c r="A20" s="114" t="s">
        <v>25</v>
      </c>
      <c r="B20" s="214" t="s">
        <v>26</v>
      </c>
      <c r="C20" s="112">
        <v>186000</v>
      </c>
      <c r="D20" s="112">
        <v>180000</v>
      </c>
      <c r="E20" s="112">
        <f t="shared" si="0"/>
        <v>30000</v>
      </c>
      <c r="F20" s="112">
        <v>210000</v>
      </c>
      <c r="G20" s="112">
        <v>264000</v>
      </c>
    </row>
    <row r="21" s="169" customFormat="1" ht="15" customHeight="1" spans="1:7">
      <c r="A21" s="114" t="s">
        <v>27</v>
      </c>
      <c r="B21" s="214" t="s">
        <v>28</v>
      </c>
      <c r="C21" s="112"/>
      <c r="D21" s="112"/>
      <c r="E21" s="112"/>
      <c r="F21" s="112"/>
      <c r="G21" s="112"/>
    </row>
    <row r="22" s="169" customFormat="1" ht="15" customHeight="1" spans="1:7">
      <c r="A22" s="114" t="s">
        <v>29</v>
      </c>
      <c r="B22" s="214"/>
      <c r="C22" s="112">
        <v>15000</v>
      </c>
      <c r="D22" s="112">
        <v>5000</v>
      </c>
      <c r="E22" s="112">
        <f t="shared" si="0"/>
        <v>10000</v>
      </c>
      <c r="F22" s="112">
        <v>15000</v>
      </c>
      <c r="G22" s="112">
        <v>10000</v>
      </c>
    </row>
    <row r="23" s="169" customFormat="1" ht="15" customHeight="1" spans="1:7">
      <c r="A23" s="114" t="s">
        <v>30</v>
      </c>
      <c r="B23" s="214"/>
      <c r="C23" s="112">
        <v>0</v>
      </c>
      <c r="D23" s="112">
        <v>0</v>
      </c>
      <c r="E23" s="112">
        <f t="shared" si="0"/>
        <v>0</v>
      </c>
      <c r="F23" s="112">
        <v>0</v>
      </c>
      <c r="G23" s="112">
        <v>84386</v>
      </c>
    </row>
    <row r="24" s="169" customFormat="1" ht="15" customHeight="1" spans="1:7">
      <c r="A24" s="114" t="s">
        <v>31</v>
      </c>
      <c r="B24" s="214" t="s">
        <v>32</v>
      </c>
      <c r="C24" s="112">
        <v>0</v>
      </c>
      <c r="D24" s="112">
        <v>0</v>
      </c>
      <c r="E24" s="112">
        <f t="shared" si="0"/>
        <v>150000</v>
      </c>
      <c r="F24" s="112">
        <v>150000</v>
      </c>
      <c r="G24" s="112">
        <v>150000</v>
      </c>
    </row>
    <row r="25" s="169" customFormat="1" ht="15" customHeight="1" spans="1:7">
      <c r="A25" s="114" t="s">
        <v>33</v>
      </c>
      <c r="B25" s="214" t="s">
        <v>34</v>
      </c>
      <c r="C25" s="112">
        <v>961232</v>
      </c>
      <c r="D25" s="112">
        <v>0</v>
      </c>
      <c r="E25" s="112">
        <f t="shared" si="0"/>
        <v>1049013</v>
      </c>
      <c r="F25" s="112">
        <v>1049013</v>
      </c>
      <c r="G25" s="112">
        <v>1181120</v>
      </c>
    </row>
    <row r="26" s="169" customFormat="1" ht="15" customHeight="1" spans="1:7">
      <c r="A26" s="114" t="s">
        <v>35</v>
      </c>
      <c r="B26" s="214" t="s">
        <v>36</v>
      </c>
      <c r="C26" s="112">
        <v>165000</v>
      </c>
      <c r="D26" s="112">
        <v>0</v>
      </c>
      <c r="E26" s="112">
        <f t="shared" si="0"/>
        <v>175000</v>
      </c>
      <c r="F26" s="112">
        <v>175000</v>
      </c>
      <c r="G26" s="112">
        <v>220000</v>
      </c>
    </row>
    <row r="27" s="169" customFormat="1" ht="15" customHeight="1" spans="1:7">
      <c r="A27" s="114" t="s">
        <v>37</v>
      </c>
      <c r="B27" s="214" t="s">
        <v>38</v>
      </c>
      <c r="C27" s="112"/>
      <c r="D27" s="112"/>
      <c r="E27" s="112"/>
      <c r="F27" s="112"/>
      <c r="G27" s="112"/>
    </row>
    <row r="28" s="169" customFormat="1" ht="15" customHeight="1" spans="1:7">
      <c r="A28" s="114" t="s">
        <v>39</v>
      </c>
      <c r="B28" s="214"/>
      <c r="C28" s="112">
        <v>839875</v>
      </c>
      <c r="D28" s="112">
        <v>875920</v>
      </c>
      <c r="E28" s="112">
        <f t="shared" si="0"/>
        <v>28039</v>
      </c>
      <c r="F28" s="112">
        <v>903959</v>
      </c>
      <c r="G28" s="112">
        <v>1181120</v>
      </c>
    </row>
    <row r="29" s="169" customFormat="1" ht="15" customHeight="1" spans="1:7">
      <c r="A29" s="114" t="s">
        <v>40</v>
      </c>
      <c r="B29" s="214"/>
      <c r="C29" s="142" t="s">
        <v>41</v>
      </c>
      <c r="D29" s="112">
        <v>0</v>
      </c>
      <c r="E29" s="112">
        <v>0</v>
      </c>
      <c r="F29" s="112">
        <v>0</v>
      </c>
      <c r="G29" s="112">
        <v>220000</v>
      </c>
    </row>
    <row r="30" s="169" customFormat="1" ht="15" customHeight="1" spans="1:7">
      <c r="A30" s="114" t="s">
        <v>42</v>
      </c>
      <c r="B30" s="214" t="s">
        <v>43</v>
      </c>
      <c r="C30" s="112">
        <v>1270337.86</v>
      </c>
      <c r="D30" s="112">
        <v>641516.76</v>
      </c>
      <c r="E30" s="112">
        <f t="shared" si="0"/>
        <v>772274.68</v>
      </c>
      <c r="F30" s="112">
        <v>1413791.44</v>
      </c>
      <c r="G30" s="112">
        <v>1700813</v>
      </c>
    </row>
    <row r="31" s="169" customFormat="1" ht="15" customHeight="1" spans="1:7">
      <c r="A31" s="114" t="s">
        <v>44</v>
      </c>
      <c r="B31" s="214" t="s">
        <v>45</v>
      </c>
      <c r="C31" s="112">
        <v>37200</v>
      </c>
      <c r="D31" s="112">
        <v>18100</v>
      </c>
      <c r="E31" s="112">
        <f t="shared" si="0"/>
        <v>21600</v>
      </c>
      <c r="F31" s="112">
        <v>39700</v>
      </c>
      <c r="G31" s="112">
        <v>52800</v>
      </c>
    </row>
    <row r="32" s="169" customFormat="1" ht="15" customHeight="1" spans="1:7">
      <c r="A32" s="114" t="s">
        <v>46</v>
      </c>
      <c r="B32" s="214" t="s">
        <v>47</v>
      </c>
      <c r="C32" s="112">
        <v>143395.97</v>
      </c>
      <c r="D32" s="112">
        <v>71159.43</v>
      </c>
      <c r="E32" s="112">
        <f t="shared" si="0"/>
        <v>87108.84</v>
      </c>
      <c r="F32" s="112">
        <v>158268.27</v>
      </c>
      <c r="G32" s="112">
        <v>198072</v>
      </c>
    </row>
    <row r="33" s="169" customFormat="1" ht="15" customHeight="1" spans="1:7">
      <c r="A33" s="114" t="s">
        <v>48</v>
      </c>
      <c r="B33" s="214" t="s">
        <v>49</v>
      </c>
      <c r="C33" s="112">
        <v>37200</v>
      </c>
      <c r="D33" s="112">
        <v>18100</v>
      </c>
      <c r="E33" s="112">
        <f t="shared" si="0"/>
        <v>21600</v>
      </c>
      <c r="F33" s="112">
        <v>39700</v>
      </c>
      <c r="G33" s="112">
        <v>52800</v>
      </c>
    </row>
    <row r="34" s="169" customFormat="1" ht="15" customHeight="1" spans="1:7">
      <c r="A34" s="114" t="s">
        <v>50</v>
      </c>
      <c r="B34" s="214" t="s">
        <v>51</v>
      </c>
      <c r="C34" s="112">
        <v>835099.16</v>
      </c>
      <c r="D34" s="112">
        <v>0</v>
      </c>
      <c r="E34" s="112">
        <f t="shared" si="0"/>
        <v>246742</v>
      </c>
      <c r="F34" s="112">
        <v>246742</v>
      </c>
      <c r="G34" s="112">
        <v>262560</v>
      </c>
    </row>
    <row r="35" s="169" customFormat="1" ht="15" customHeight="1" spans="1:7">
      <c r="A35" s="114" t="s">
        <v>52</v>
      </c>
      <c r="B35" s="214"/>
      <c r="C35" s="112"/>
      <c r="D35" s="112"/>
      <c r="E35" s="112"/>
      <c r="F35" s="112"/>
      <c r="G35" s="112"/>
    </row>
    <row r="36" s="169" customFormat="1" ht="15" customHeight="1" spans="1:7">
      <c r="A36" s="114" t="s">
        <v>53</v>
      </c>
      <c r="B36" s="214"/>
      <c r="C36" s="112"/>
      <c r="D36" s="112"/>
      <c r="E36" s="112"/>
      <c r="F36" s="112"/>
      <c r="G36" s="112"/>
    </row>
    <row r="37" s="169" customFormat="1" ht="15" customHeight="1" spans="1:7">
      <c r="A37" s="114" t="s">
        <v>54</v>
      </c>
      <c r="B37" s="214"/>
      <c r="C37" s="112"/>
      <c r="D37" s="112"/>
      <c r="E37" s="112"/>
      <c r="F37" s="112"/>
      <c r="G37" s="112"/>
    </row>
    <row r="38" s="169" customFormat="1" ht="15" customHeight="1" spans="1:7">
      <c r="A38" s="114" t="s">
        <v>55</v>
      </c>
      <c r="B38" s="214" t="s">
        <v>18</v>
      </c>
      <c r="C38" s="112">
        <v>0</v>
      </c>
      <c r="D38" s="112">
        <v>0</v>
      </c>
      <c r="E38" s="112">
        <f t="shared" ref="E38:E41" si="1">+F38-D38</f>
        <v>0</v>
      </c>
      <c r="F38" s="112">
        <v>0</v>
      </c>
      <c r="G38" s="112">
        <v>323309</v>
      </c>
    </row>
    <row r="39" spans="1:7">
      <c r="A39" s="114" t="s">
        <v>56</v>
      </c>
      <c r="B39" s="214" t="s">
        <v>34</v>
      </c>
      <c r="C39" s="112">
        <v>0</v>
      </c>
      <c r="D39" s="112">
        <v>0</v>
      </c>
      <c r="E39" s="112">
        <f t="shared" si="1"/>
        <v>0</v>
      </c>
      <c r="F39" s="112">
        <v>0</v>
      </c>
      <c r="G39" s="112">
        <v>46187</v>
      </c>
    </row>
    <row r="40" spans="1:7">
      <c r="A40" s="114" t="s">
        <v>57</v>
      </c>
      <c r="B40" s="214" t="s">
        <v>43</v>
      </c>
      <c r="C40" s="112">
        <v>0</v>
      </c>
      <c r="D40" s="112">
        <v>0</v>
      </c>
      <c r="E40" s="112">
        <f t="shared" si="1"/>
        <v>0</v>
      </c>
      <c r="F40" s="112">
        <v>0</v>
      </c>
      <c r="G40" s="112">
        <v>38798</v>
      </c>
    </row>
    <row r="41" spans="1:7">
      <c r="A41" s="114" t="s">
        <v>58</v>
      </c>
      <c r="B41" s="214" t="s">
        <v>47</v>
      </c>
      <c r="C41" s="112">
        <v>0</v>
      </c>
      <c r="D41" s="112">
        <v>0</v>
      </c>
      <c r="E41" s="112">
        <f t="shared" si="1"/>
        <v>0</v>
      </c>
      <c r="F41" s="112">
        <v>0</v>
      </c>
      <c r="G41" s="112">
        <v>8352</v>
      </c>
    </row>
    <row r="42" spans="1:7">
      <c r="A42" s="212"/>
      <c r="B42" s="214"/>
      <c r="C42" s="112"/>
      <c r="D42" s="112"/>
      <c r="E42" s="112"/>
      <c r="F42" s="112"/>
      <c r="G42" s="112"/>
    </row>
    <row r="43" s="169" customFormat="1" ht="15" customHeight="1" spans="1:7">
      <c r="A43" s="179" t="s">
        <v>59</v>
      </c>
      <c r="B43" s="217"/>
      <c r="C43" s="148">
        <f>SUM(C16:C42)</f>
        <v>16184288.49</v>
      </c>
      <c r="D43" s="148">
        <f>SUM(D16:D42)</f>
        <v>7707936.46</v>
      </c>
      <c r="E43" s="148">
        <f>SUM(E16:E42)</f>
        <v>9651818.25</v>
      </c>
      <c r="F43" s="148">
        <f>SUM(F16:F42)</f>
        <v>17359754.71</v>
      </c>
      <c r="G43" s="148">
        <f>SUM(G16:G42)</f>
        <v>21607757</v>
      </c>
    </row>
    <row r="44" s="169" customFormat="1" ht="15" customHeight="1" spans="1:7">
      <c r="A44" s="182"/>
      <c r="B44" s="218"/>
      <c r="C44" s="151"/>
      <c r="D44" s="151"/>
      <c r="E44" s="151"/>
      <c r="F44" s="151"/>
      <c r="G44" s="151"/>
    </row>
    <row r="45" spans="1:1">
      <c r="A45" s="236"/>
    </row>
    <row r="46" spans="1:1">
      <c r="A46" s="236"/>
    </row>
    <row r="47" spans="1:1">
      <c r="A47" s="236"/>
    </row>
    <row r="48" spans="1:1">
      <c r="A48" s="236"/>
    </row>
    <row r="49" spans="1:1">
      <c r="A49" s="236"/>
    </row>
    <row r="50" spans="1:1">
      <c r="A50" s="236"/>
    </row>
    <row r="51" spans="1:1">
      <c r="A51" s="236"/>
    </row>
    <row r="52" ht="13.5" customHeight="1" spans="1:7">
      <c r="A52" s="137"/>
      <c r="B52" s="137"/>
      <c r="C52" s="137"/>
      <c r="D52" s="137"/>
      <c r="E52" s="137"/>
      <c r="F52" s="137"/>
      <c r="G52" s="137"/>
    </row>
    <row r="53" ht="13.5" customHeight="1" spans="1:7">
      <c r="A53" s="137"/>
      <c r="B53" s="137"/>
      <c r="C53" s="137"/>
      <c r="D53" s="137"/>
      <c r="E53" s="137"/>
      <c r="F53" s="137"/>
      <c r="G53" s="137"/>
    </row>
    <row r="54" ht="13.5" customHeight="1" spans="1:2">
      <c r="A54" s="93" t="s">
        <v>0</v>
      </c>
      <c r="B54" s="201"/>
    </row>
    <row r="55" ht="13.5" customHeight="1" spans="1:2">
      <c r="A55" s="93" t="s">
        <v>267</v>
      </c>
      <c r="B55" s="201"/>
    </row>
    <row r="56" ht="15" customHeight="1" spans="1:2">
      <c r="A56" s="95"/>
      <c r="B56" s="201"/>
    </row>
    <row r="57" ht="15" customHeight="1" spans="2:2">
      <c r="B57" s="201"/>
    </row>
    <row r="58" ht="15" customHeight="1" spans="1:7">
      <c r="A58" s="97" t="s">
        <v>2</v>
      </c>
      <c r="B58" s="97"/>
      <c r="C58" s="97"/>
      <c r="D58" s="97"/>
      <c r="E58" s="97"/>
      <c r="F58" s="97"/>
      <c r="G58" s="97"/>
    </row>
    <row r="59" ht="15" customHeight="1" spans="1:7">
      <c r="A59" s="98" t="s">
        <v>61</v>
      </c>
      <c r="B59" s="98"/>
      <c r="C59" s="98"/>
      <c r="D59" s="98"/>
      <c r="E59" s="98"/>
      <c r="F59" s="98"/>
      <c r="G59" s="98"/>
    </row>
    <row r="60" spans="2:2">
      <c r="B60" s="201"/>
    </row>
    <row r="61" ht="14" spans="1:2">
      <c r="A61" s="202" t="s">
        <v>266</v>
      </c>
      <c r="B61" s="201"/>
    </row>
    <row r="62" ht="15" customHeight="1" spans="2:2">
      <c r="B62" s="201"/>
    </row>
    <row r="63" ht="15" customHeight="1" spans="1:7">
      <c r="A63" s="101" t="s">
        <v>5</v>
      </c>
      <c r="B63" s="179" t="s">
        <v>6</v>
      </c>
      <c r="C63" s="102" t="s">
        <v>7</v>
      </c>
      <c r="D63" s="139" t="s">
        <v>8</v>
      </c>
      <c r="E63" s="223"/>
      <c r="F63" s="140"/>
      <c r="G63" s="102" t="s">
        <v>9</v>
      </c>
    </row>
    <row r="64" ht="15" customHeight="1" spans="1:8">
      <c r="A64" s="105"/>
      <c r="B64" s="203"/>
      <c r="C64" s="106"/>
      <c r="D64" s="204" t="s">
        <v>10</v>
      </c>
      <c r="E64" s="204" t="s">
        <v>11</v>
      </c>
      <c r="F64" s="204" t="s">
        <v>12</v>
      </c>
      <c r="G64" s="106"/>
      <c r="H64" s="224"/>
    </row>
    <row r="65" ht="15" customHeight="1" spans="1:7">
      <c r="A65" s="105"/>
      <c r="B65" s="182"/>
      <c r="C65" s="105">
        <v>2020</v>
      </c>
      <c r="D65" s="205" t="s">
        <v>13</v>
      </c>
      <c r="E65" s="205" t="s">
        <v>14</v>
      </c>
      <c r="F65" s="205"/>
      <c r="G65" s="106">
        <v>2022</v>
      </c>
    </row>
    <row r="66" ht="9" customHeight="1" spans="1:7">
      <c r="A66" s="206"/>
      <c r="B66" s="207"/>
      <c r="C66" s="206"/>
      <c r="D66" s="206"/>
      <c r="E66" s="206"/>
      <c r="F66" s="206"/>
      <c r="G66" s="237"/>
    </row>
    <row r="67" ht="15" customHeight="1" spans="1:7">
      <c r="A67" s="113" t="s">
        <v>62</v>
      </c>
      <c r="B67" s="210" t="s">
        <v>63</v>
      </c>
      <c r="C67" s="212"/>
      <c r="D67" s="212"/>
      <c r="E67" s="212"/>
      <c r="F67" s="212"/>
      <c r="G67" s="212"/>
    </row>
    <row r="68" s="169" customFormat="1" ht="6.75" customHeight="1" spans="1:7">
      <c r="A68" s="212"/>
      <c r="B68" s="210"/>
      <c r="C68" s="114"/>
      <c r="D68" s="114"/>
      <c r="E68" s="114"/>
      <c r="F68" s="114"/>
      <c r="G68" s="114"/>
    </row>
    <row r="69" ht="15" customHeight="1" spans="1:7">
      <c r="A69" s="114" t="s">
        <v>268</v>
      </c>
      <c r="B69" s="214" t="s">
        <v>65</v>
      </c>
      <c r="C69" s="112">
        <v>0</v>
      </c>
      <c r="D69" s="112">
        <v>0</v>
      </c>
      <c r="E69" s="112">
        <f>+F69-D69</f>
        <v>137000</v>
      </c>
      <c r="F69" s="112">
        <v>137000</v>
      </c>
      <c r="G69" s="112">
        <v>137000</v>
      </c>
    </row>
    <row r="70" ht="15" customHeight="1" spans="1:7">
      <c r="A70" s="114" t="s">
        <v>269</v>
      </c>
      <c r="B70" s="214" t="s">
        <v>78</v>
      </c>
      <c r="C70" s="112">
        <v>258158.75</v>
      </c>
      <c r="D70" s="112">
        <v>90785.5</v>
      </c>
      <c r="E70" s="112">
        <f t="shared" ref="E70:E75" si="2">+F70-D70</f>
        <v>431214.5</v>
      </c>
      <c r="F70" s="112">
        <v>522000</v>
      </c>
      <c r="G70" s="112">
        <v>522000</v>
      </c>
    </row>
    <row r="71" ht="15" customHeight="1" spans="1:7">
      <c r="A71" s="114" t="s">
        <v>270</v>
      </c>
      <c r="B71" s="214" t="s">
        <v>271</v>
      </c>
      <c r="C71" s="112">
        <v>0</v>
      </c>
      <c r="D71" s="112">
        <v>0</v>
      </c>
      <c r="E71" s="112">
        <f t="shared" si="2"/>
        <v>156000</v>
      </c>
      <c r="F71" s="112">
        <v>156000</v>
      </c>
      <c r="G71" s="112">
        <v>156000</v>
      </c>
    </row>
    <row r="72" ht="15" customHeight="1" spans="1:7">
      <c r="A72" s="114" t="s">
        <v>272</v>
      </c>
      <c r="B72" s="240" t="s">
        <v>110</v>
      </c>
      <c r="C72" s="112"/>
      <c r="D72" s="112"/>
      <c r="E72" s="112"/>
      <c r="F72" s="112"/>
      <c r="G72" s="112"/>
    </row>
    <row r="73" ht="15" customHeight="1" spans="1:7">
      <c r="A73" s="114" t="s">
        <v>111</v>
      </c>
      <c r="B73" s="240"/>
      <c r="C73" s="112">
        <v>5000</v>
      </c>
      <c r="D73" s="112">
        <v>0</v>
      </c>
      <c r="E73" s="112">
        <f t="shared" si="2"/>
        <v>31000</v>
      </c>
      <c r="F73" s="112">
        <v>31000</v>
      </c>
      <c r="G73" s="112">
        <v>31000</v>
      </c>
    </row>
    <row r="74" ht="15" customHeight="1" spans="1:7">
      <c r="A74" s="114" t="s">
        <v>273</v>
      </c>
      <c r="B74" s="214" t="s">
        <v>99</v>
      </c>
      <c r="C74" s="112">
        <v>47471.5</v>
      </c>
      <c r="D74" s="112">
        <v>21953.61</v>
      </c>
      <c r="E74" s="112">
        <f t="shared" si="2"/>
        <v>187046.39</v>
      </c>
      <c r="F74" s="112">
        <v>209000</v>
      </c>
      <c r="G74" s="112">
        <v>209000</v>
      </c>
    </row>
    <row r="75" ht="15" customHeight="1" spans="1:7">
      <c r="A75" s="114" t="s">
        <v>274</v>
      </c>
      <c r="B75" s="214" t="s">
        <v>99</v>
      </c>
      <c r="C75" s="112">
        <v>980244.74</v>
      </c>
      <c r="D75" s="112">
        <v>386090.83</v>
      </c>
      <c r="E75" s="112">
        <f t="shared" si="2"/>
        <v>678304.17</v>
      </c>
      <c r="F75" s="112">
        <v>1064395</v>
      </c>
      <c r="G75" s="112">
        <v>990000</v>
      </c>
    </row>
    <row r="76" ht="15" customHeight="1" spans="1:7">
      <c r="A76" s="212"/>
      <c r="B76" s="210"/>
      <c r="C76" s="212"/>
      <c r="D76" s="212"/>
      <c r="E76" s="212"/>
      <c r="F76" s="212"/>
      <c r="G76" s="212"/>
    </row>
    <row r="77" ht="16.5" customHeight="1" spans="1:7">
      <c r="A77" s="179" t="s">
        <v>262</v>
      </c>
      <c r="B77" s="217"/>
      <c r="C77" s="148">
        <f>SUM(C69:C75)</f>
        <v>1290874.99</v>
      </c>
      <c r="D77" s="148">
        <f t="shared" ref="D77:G77" si="3">SUM(D69:D75)</f>
        <v>498829.94</v>
      </c>
      <c r="E77" s="148">
        <f t="shared" si="3"/>
        <v>1620565.06</v>
      </c>
      <c r="F77" s="148">
        <f t="shared" si="3"/>
        <v>2119395</v>
      </c>
      <c r="G77" s="148">
        <f t="shared" si="3"/>
        <v>2045000</v>
      </c>
    </row>
    <row r="78" ht="16.5" customHeight="1" spans="1:7">
      <c r="A78" s="182" t="s">
        <v>183</v>
      </c>
      <c r="B78" s="218"/>
      <c r="C78" s="151"/>
      <c r="D78" s="151"/>
      <c r="E78" s="151"/>
      <c r="F78" s="151"/>
      <c r="G78" s="151"/>
    </row>
    <row r="79" ht="16.5" customHeight="1" spans="1:7">
      <c r="A79" s="184" t="s">
        <v>238</v>
      </c>
      <c r="B79" s="217"/>
      <c r="C79" s="220">
        <f>SUM(C77,C43)</f>
        <v>17475163.48</v>
      </c>
      <c r="D79" s="220">
        <f>SUM(D77,D43)</f>
        <v>8206766.4</v>
      </c>
      <c r="E79" s="220">
        <f>SUM(E77,E43)</f>
        <v>11272383.31</v>
      </c>
      <c r="F79" s="220">
        <f>SUM(F77,F43)</f>
        <v>19479149.71</v>
      </c>
      <c r="G79" s="220">
        <f>SUM(G77,G43)</f>
        <v>23652757</v>
      </c>
    </row>
    <row r="80" ht="16.5" customHeight="1" spans="1:7">
      <c r="A80" s="186"/>
      <c r="B80" s="218"/>
      <c r="C80" s="221"/>
      <c r="D80" s="221"/>
      <c r="E80" s="221"/>
      <c r="F80" s="221"/>
      <c r="G80" s="221"/>
    </row>
    <row r="83" spans="1:5">
      <c r="A83" s="93" t="s">
        <v>239</v>
      </c>
      <c r="B83" s="93" t="s">
        <v>240</v>
      </c>
      <c r="E83" s="93" t="s">
        <v>241</v>
      </c>
    </row>
    <row r="88" spans="1:7">
      <c r="A88" s="199" t="s">
        <v>275</v>
      </c>
      <c r="B88" s="199" t="s">
        <v>243</v>
      </c>
      <c r="C88" s="199"/>
      <c r="D88" s="199"/>
      <c r="E88" s="199" t="s">
        <v>244</v>
      </c>
      <c r="F88" s="199"/>
      <c r="G88" s="199"/>
    </row>
    <row r="89" ht="15" customHeight="1" spans="1:7">
      <c r="A89" s="200" t="s">
        <v>276</v>
      </c>
      <c r="B89" s="200" t="s">
        <v>265</v>
      </c>
      <c r="C89" s="200"/>
      <c r="D89" s="200"/>
      <c r="E89" s="200" t="s">
        <v>247</v>
      </c>
      <c r="F89" s="200"/>
      <c r="G89" s="200"/>
    </row>
    <row r="90" spans="2:4">
      <c r="B90" s="200"/>
      <c r="C90" s="200"/>
      <c r="D90" s="200"/>
    </row>
    <row r="107" ht="13.5" customHeight="1" spans="1:7">
      <c r="A107" s="137"/>
      <c r="B107" s="137"/>
      <c r="C107" s="137"/>
      <c r="D107" s="137"/>
      <c r="E107" s="137"/>
      <c r="F107" s="137"/>
      <c r="G107" s="137"/>
    </row>
    <row r="108" ht="13.5" customHeight="1" spans="1:7">
      <c r="A108" s="137"/>
      <c r="B108" s="137"/>
      <c r="C108" s="137"/>
      <c r="D108" s="137"/>
      <c r="E108" s="137"/>
      <c r="F108" s="137"/>
      <c r="G108" s="137"/>
    </row>
  </sheetData>
  <sheetProtection password="D60D" sheet="1" objects="1"/>
  <mergeCells count="42">
    <mergeCell ref="A5:G5"/>
    <mergeCell ref="A6:G6"/>
    <mergeCell ref="D10:F10"/>
    <mergeCell ref="A58:G58"/>
    <mergeCell ref="A59:G59"/>
    <mergeCell ref="D63:F63"/>
    <mergeCell ref="B88:D88"/>
    <mergeCell ref="E88:G88"/>
    <mergeCell ref="B89:D89"/>
    <mergeCell ref="E89:G89"/>
    <mergeCell ref="B90:D90"/>
    <mergeCell ref="A10:A12"/>
    <mergeCell ref="A43:A44"/>
    <mergeCell ref="A63:A65"/>
    <mergeCell ref="A77:A78"/>
    <mergeCell ref="A79:A80"/>
    <mergeCell ref="B10:B12"/>
    <mergeCell ref="B63:B65"/>
    <mergeCell ref="B72:B73"/>
    <mergeCell ref="C10:C11"/>
    <mergeCell ref="C43:C44"/>
    <mergeCell ref="C63:C64"/>
    <mergeCell ref="C77:C78"/>
    <mergeCell ref="C79:C80"/>
    <mergeCell ref="D43:D44"/>
    <mergeCell ref="D77:D78"/>
    <mergeCell ref="D79:D80"/>
    <mergeCell ref="E43:E44"/>
    <mergeCell ref="E77:E78"/>
    <mergeCell ref="E79:E80"/>
    <mergeCell ref="F11:F12"/>
    <mergeCell ref="F43:F44"/>
    <mergeCell ref="F64:F65"/>
    <mergeCell ref="F77:F78"/>
    <mergeCell ref="F79:F80"/>
    <mergeCell ref="G10:G11"/>
    <mergeCell ref="G43:G44"/>
    <mergeCell ref="G63:G64"/>
    <mergeCell ref="G77:G78"/>
    <mergeCell ref="G79:G80"/>
    <mergeCell ref="A52:G53"/>
    <mergeCell ref="A107:G108"/>
  </mergeCells>
  <pageMargins left="0.432638888888889" right="0.156944444444444" top="0.590277777777778" bottom="0.196527777777778" header="0.472222222222222" footer="0.156944444444444"/>
  <pageSetup paperSize="1" orientation="portrait"/>
  <headerFooter/>
  <rowBreaks count="1" manualBreakCount="1">
    <brk id="53" max="16383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0070C0"/>
  </sheetPr>
  <dimension ref="A1:J111"/>
  <sheetViews>
    <sheetView zoomScale="85" zoomScaleNormal="85" topLeftCell="A85" workbookViewId="0">
      <selection activeCell="L104" sqref="L104"/>
    </sheetView>
  </sheetViews>
  <sheetFormatPr defaultColWidth="9" defaultRowHeight="12"/>
  <cols>
    <col min="1" max="1" width="34.2890625" style="93" customWidth="1"/>
    <col min="2" max="2" width="7.2890625" style="93" customWidth="1"/>
    <col min="3" max="5" width="11" style="93" customWidth="1"/>
    <col min="6" max="6" width="11.7109375" style="93" customWidth="1"/>
    <col min="7" max="7" width="12.7109375" style="93" customWidth="1"/>
    <col min="8" max="16384" width="9.140625" style="93"/>
  </cols>
  <sheetData>
    <row r="1" ht="13.5" customHeight="1" spans="1:2">
      <c r="A1" s="93" t="s">
        <v>0</v>
      </c>
      <c r="B1" s="201"/>
    </row>
    <row r="2" ht="13.5" customHeight="1" spans="1:2">
      <c r="A2" s="93" t="s">
        <v>248</v>
      </c>
      <c r="B2" s="201"/>
    </row>
    <row r="3" ht="15" customHeight="1" spans="1:2">
      <c r="A3" s="95"/>
      <c r="B3" s="201"/>
    </row>
    <row r="4" ht="15" customHeight="1" spans="2:2">
      <c r="B4" s="201"/>
    </row>
    <row r="5" ht="15" customHeight="1" spans="1:7">
      <c r="A5" s="97" t="s">
        <v>2</v>
      </c>
      <c r="B5" s="97"/>
      <c r="C5" s="97"/>
      <c r="D5" s="97"/>
      <c r="E5" s="97"/>
      <c r="F5" s="97"/>
      <c r="G5" s="97"/>
    </row>
    <row r="6" ht="15" customHeight="1" spans="1:7">
      <c r="A6" s="98" t="s">
        <v>61</v>
      </c>
      <c r="B6" s="98"/>
      <c r="C6" s="98"/>
      <c r="D6" s="98"/>
      <c r="E6" s="98"/>
      <c r="F6" s="98"/>
      <c r="G6" s="98"/>
    </row>
    <row r="7" spans="2:2">
      <c r="B7" s="201"/>
    </row>
    <row r="8" ht="15" spans="1:2">
      <c r="A8" s="202" t="s">
        <v>727</v>
      </c>
      <c r="B8" s="201"/>
    </row>
    <row r="9" ht="15" customHeight="1" spans="2:2">
      <c r="B9" s="201"/>
    </row>
    <row r="10" ht="15" customHeight="1" spans="1:7">
      <c r="A10" s="101" t="s">
        <v>5</v>
      </c>
      <c r="B10" s="179" t="s">
        <v>6</v>
      </c>
      <c r="C10" s="102" t="s">
        <v>7</v>
      </c>
      <c r="D10" s="139" t="s">
        <v>8</v>
      </c>
      <c r="E10" s="223"/>
      <c r="F10" s="140"/>
      <c r="G10" s="102" t="s">
        <v>9</v>
      </c>
    </row>
    <row r="11" ht="15" customHeight="1" spans="1:8">
      <c r="A11" s="105"/>
      <c r="B11" s="203"/>
      <c r="C11" s="106"/>
      <c r="D11" s="204" t="s">
        <v>10</v>
      </c>
      <c r="E11" s="204" t="s">
        <v>11</v>
      </c>
      <c r="F11" s="204" t="s">
        <v>12</v>
      </c>
      <c r="G11" s="106"/>
      <c r="H11" s="224"/>
    </row>
    <row r="12" ht="15" customHeight="1" spans="1:7">
      <c r="A12" s="105"/>
      <c r="B12" s="182"/>
      <c r="C12" s="105">
        <v>2020</v>
      </c>
      <c r="D12" s="205" t="s">
        <v>13</v>
      </c>
      <c r="E12" s="205" t="s">
        <v>14</v>
      </c>
      <c r="F12" s="205"/>
      <c r="G12" s="106">
        <v>2022</v>
      </c>
    </row>
    <row r="13" ht="9" customHeight="1" spans="1:7">
      <c r="A13" s="206"/>
      <c r="B13" s="207"/>
      <c r="C13" s="206"/>
      <c r="D13" s="206"/>
      <c r="E13" s="206"/>
      <c r="F13" s="206"/>
      <c r="G13" s="237"/>
    </row>
    <row r="14" ht="15" customHeight="1" spans="1:7">
      <c r="A14" s="113" t="s">
        <v>15</v>
      </c>
      <c r="B14" s="210" t="s">
        <v>16</v>
      </c>
      <c r="C14" s="212"/>
      <c r="D14" s="212"/>
      <c r="E14" s="212"/>
      <c r="F14" s="212"/>
      <c r="G14" s="212"/>
    </row>
    <row r="15" s="169" customFormat="1" ht="6.75" customHeight="1" spans="1:7">
      <c r="A15" s="212"/>
      <c r="B15" s="210"/>
      <c r="C15" s="114"/>
      <c r="D15" s="114"/>
      <c r="E15" s="114"/>
      <c r="F15" s="114"/>
      <c r="G15" s="114"/>
    </row>
    <row r="16" s="169" customFormat="1" ht="15" customHeight="1" spans="1:7">
      <c r="A16" s="114" t="s">
        <v>435</v>
      </c>
      <c r="B16" s="214" t="s">
        <v>18</v>
      </c>
      <c r="C16" s="215">
        <v>3941264.48</v>
      </c>
      <c r="D16" s="112">
        <v>2112502.52</v>
      </c>
      <c r="E16" s="112">
        <f>F16-D16</f>
        <v>2319680.48</v>
      </c>
      <c r="F16" s="112">
        <v>4432183</v>
      </c>
      <c r="G16" s="112">
        <v>5120880</v>
      </c>
    </row>
    <row r="17" s="169" customFormat="1" ht="15" customHeight="1" spans="1:7">
      <c r="A17" s="114" t="s">
        <v>438</v>
      </c>
      <c r="B17" s="214" t="s">
        <v>20</v>
      </c>
      <c r="C17" s="215">
        <v>434000</v>
      </c>
      <c r="D17" s="112">
        <v>232000</v>
      </c>
      <c r="E17" s="112">
        <f t="shared" ref="E17:E35" si="0">F17-D17</f>
        <v>236000</v>
      </c>
      <c r="F17" s="112">
        <v>468000</v>
      </c>
      <c r="G17" s="112">
        <v>528000</v>
      </c>
    </row>
    <row r="18" s="169" customFormat="1" ht="15" customHeight="1" spans="1:7">
      <c r="A18" s="114" t="s">
        <v>441</v>
      </c>
      <c r="B18" s="214" t="s">
        <v>26</v>
      </c>
      <c r="C18" s="215">
        <v>108000</v>
      </c>
      <c r="D18" s="112">
        <v>114000</v>
      </c>
      <c r="E18" s="112">
        <f t="shared" si="0"/>
        <v>6000</v>
      </c>
      <c r="F18" s="112">
        <v>120000</v>
      </c>
      <c r="G18" s="112">
        <v>132000</v>
      </c>
    </row>
    <row r="19" s="169" customFormat="1" ht="15" customHeight="1" spans="1:7">
      <c r="A19" s="114" t="s">
        <v>442</v>
      </c>
      <c r="B19" s="214" t="s">
        <v>28</v>
      </c>
      <c r="C19" s="215"/>
      <c r="D19" s="112"/>
      <c r="E19" s="112"/>
      <c r="F19" s="112"/>
      <c r="G19" s="112"/>
    </row>
    <row r="20" s="169" customFormat="1" ht="15" customHeight="1" spans="1:7">
      <c r="A20" s="114" t="s">
        <v>443</v>
      </c>
      <c r="B20" s="214"/>
      <c r="C20" s="215">
        <v>10000</v>
      </c>
      <c r="D20" s="112">
        <v>5000</v>
      </c>
      <c r="E20" s="112">
        <f t="shared" si="0"/>
        <v>5000</v>
      </c>
      <c r="F20" s="112">
        <v>10000</v>
      </c>
      <c r="G20" s="112">
        <v>10000</v>
      </c>
    </row>
    <row r="21" s="169" customFormat="1" ht="15" customHeight="1" spans="1:7">
      <c r="A21" s="114" t="s">
        <v>444</v>
      </c>
      <c r="B21" s="214"/>
      <c r="C21" s="215">
        <v>0</v>
      </c>
      <c r="D21" s="112">
        <v>0</v>
      </c>
      <c r="E21" s="112">
        <f t="shared" si="0"/>
        <v>0</v>
      </c>
      <c r="F21" s="112">
        <v>0</v>
      </c>
      <c r="G21" s="112">
        <v>18583</v>
      </c>
    </row>
    <row r="22" s="169" customFormat="1" ht="15" customHeight="1" spans="1:7">
      <c r="A22" s="114" t="s">
        <v>445</v>
      </c>
      <c r="B22" s="214" t="s">
        <v>32</v>
      </c>
      <c r="C22" s="215">
        <v>0</v>
      </c>
      <c r="D22" s="112">
        <v>0</v>
      </c>
      <c r="E22" s="112">
        <f t="shared" si="0"/>
        <v>25000</v>
      </c>
      <c r="F22" s="112">
        <v>25000</v>
      </c>
      <c r="G22" s="112">
        <v>30000</v>
      </c>
    </row>
    <row r="23" s="169" customFormat="1" ht="15" customHeight="1" spans="1:7">
      <c r="A23" s="114" t="s">
        <v>446</v>
      </c>
      <c r="B23" s="214" t="s">
        <v>34</v>
      </c>
      <c r="C23" s="215">
        <v>334581</v>
      </c>
      <c r="D23" s="112">
        <v>0</v>
      </c>
      <c r="E23" s="112">
        <f t="shared" si="0"/>
        <v>386721</v>
      </c>
      <c r="F23" s="112">
        <v>386721</v>
      </c>
      <c r="G23" s="112">
        <v>426740</v>
      </c>
    </row>
    <row r="24" s="169" customFormat="1" ht="15" customHeight="1" spans="1:7">
      <c r="A24" s="114" t="s">
        <v>447</v>
      </c>
      <c r="B24" s="214" t="s">
        <v>36</v>
      </c>
      <c r="C24" s="215">
        <v>90000</v>
      </c>
      <c r="D24" s="112">
        <v>0</v>
      </c>
      <c r="E24" s="112">
        <f t="shared" si="0"/>
        <v>100000</v>
      </c>
      <c r="F24" s="112">
        <v>100000</v>
      </c>
      <c r="G24" s="112">
        <v>110000</v>
      </c>
    </row>
    <row r="25" s="169" customFormat="1" ht="15" customHeight="1" spans="1:7">
      <c r="A25" s="114" t="s">
        <v>448</v>
      </c>
      <c r="B25" s="214" t="s">
        <v>38</v>
      </c>
      <c r="C25" s="215"/>
      <c r="D25" s="112"/>
      <c r="E25" s="112"/>
      <c r="F25" s="112"/>
      <c r="G25" s="112"/>
    </row>
    <row r="26" s="169" customFormat="1" ht="15" customHeight="1" spans="1:7">
      <c r="A26" s="114" t="s">
        <v>449</v>
      </c>
      <c r="B26" s="214"/>
      <c r="C26" s="215">
        <v>325736</v>
      </c>
      <c r="D26" s="112">
        <v>347696</v>
      </c>
      <c r="E26" s="112">
        <f t="shared" si="0"/>
        <v>19875.39</v>
      </c>
      <c r="F26" s="112">
        <v>367571.39</v>
      </c>
      <c r="G26" s="112">
        <v>426740</v>
      </c>
    </row>
    <row r="27" s="169" customFormat="1" ht="15" customHeight="1" spans="1:7">
      <c r="A27" s="114" t="s">
        <v>728</v>
      </c>
      <c r="B27" s="214"/>
      <c r="C27" s="215">
        <v>0</v>
      </c>
      <c r="D27" s="112">
        <v>0</v>
      </c>
      <c r="E27" s="112">
        <f t="shared" si="0"/>
        <v>0</v>
      </c>
      <c r="F27" s="112">
        <v>0</v>
      </c>
      <c r="G27" s="112">
        <v>110000</v>
      </c>
    </row>
    <row r="28" s="169" customFormat="1" ht="15" customHeight="1" spans="1:7">
      <c r="A28" s="114" t="s">
        <v>450</v>
      </c>
      <c r="B28" s="214"/>
      <c r="C28" s="215">
        <v>0</v>
      </c>
      <c r="D28" s="112">
        <v>0</v>
      </c>
      <c r="E28" s="112">
        <v>0</v>
      </c>
      <c r="F28" s="112">
        <v>0</v>
      </c>
      <c r="G28" s="112">
        <v>110000</v>
      </c>
    </row>
    <row r="29" s="169" customFormat="1" ht="15" customHeight="1" spans="1:7">
      <c r="A29" s="114" t="s">
        <v>451</v>
      </c>
      <c r="B29" s="214" t="s">
        <v>43</v>
      </c>
      <c r="C29" s="215">
        <v>472327.58</v>
      </c>
      <c r="D29" s="112">
        <v>253500.3</v>
      </c>
      <c r="E29" s="112">
        <f t="shared" si="0"/>
        <v>278363.02</v>
      </c>
      <c r="F29" s="112">
        <v>531863.32</v>
      </c>
      <c r="G29" s="112">
        <v>614506</v>
      </c>
    </row>
    <row r="30" s="169" customFormat="1" ht="15" customHeight="1" spans="1:7">
      <c r="A30" s="114" t="s">
        <v>452</v>
      </c>
      <c r="B30" s="214" t="s">
        <v>45</v>
      </c>
      <c r="C30" s="215">
        <v>21700</v>
      </c>
      <c r="D30" s="112">
        <v>11600</v>
      </c>
      <c r="E30" s="112">
        <f t="shared" si="0"/>
        <v>11800</v>
      </c>
      <c r="F30" s="112">
        <v>23400</v>
      </c>
      <c r="G30" s="112">
        <v>26400</v>
      </c>
    </row>
    <row r="31" s="169" customFormat="1" ht="15" customHeight="1" spans="1:7">
      <c r="A31" s="114" t="s">
        <v>453</v>
      </c>
      <c r="B31" s="214" t="s">
        <v>47</v>
      </c>
      <c r="C31" s="215">
        <v>59042.45</v>
      </c>
      <c r="D31" s="112">
        <v>31688.74</v>
      </c>
      <c r="E31" s="112">
        <f t="shared" si="0"/>
        <v>35292.55</v>
      </c>
      <c r="F31" s="112">
        <v>66981.29</v>
      </c>
      <c r="G31" s="112">
        <v>86148</v>
      </c>
    </row>
    <row r="32" s="169" customFormat="1" ht="15" customHeight="1" spans="1:7">
      <c r="A32" s="114" t="s">
        <v>454</v>
      </c>
      <c r="B32" s="214" t="s">
        <v>49</v>
      </c>
      <c r="C32" s="215">
        <v>21700</v>
      </c>
      <c r="D32" s="112">
        <v>11600</v>
      </c>
      <c r="E32" s="112">
        <f t="shared" si="0"/>
        <v>11800</v>
      </c>
      <c r="F32" s="112">
        <v>23400</v>
      </c>
      <c r="G32" s="112">
        <v>26400</v>
      </c>
    </row>
    <row r="33" s="169" customFormat="1" ht="15" customHeight="1" spans="1:7">
      <c r="A33" s="114" t="s">
        <v>729</v>
      </c>
      <c r="B33" s="214" t="s">
        <v>730</v>
      </c>
      <c r="C33" s="215"/>
      <c r="D33" s="112"/>
      <c r="E33" s="112"/>
      <c r="F33" s="112"/>
      <c r="G33" s="112"/>
    </row>
    <row r="34" s="169" customFormat="1" ht="15" customHeight="1" spans="1:7">
      <c r="A34" s="114" t="s">
        <v>731</v>
      </c>
      <c r="B34" s="214" t="s">
        <v>51</v>
      </c>
      <c r="C34" s="215">
        <v>0</v>
      </c>
      <c r="D34" s="112">
        <v>0</v>
      </c>
      <c r="E34" s="112">
        <f t="shared" si="0"/>
        <v>255021</v>
      </c>
      <c r="F34" s="112">
        <v>255021</v>
      </c>
      <c r="G34" s="112">
        <v>0</v>
      </c>
    </row>
    <row r="35" s="169" customFormat="1" ht="15" customHeight="1" spans="1:7">
      <c r="A35" s="114" t="s">
        <v>732</v>
      </c>
      <c r="B35" s="214" t="s">
        <v>616</v>
      </c>
      <c r="C35" s="215">
        <v>52931.87</v>
      </c>
      <c r="D35" s="112">
        <v>0</v>
      </c>
      <c r="E35" s="112">
        <f t="shared" si="0"/>
        <v>666881</v>
      </c>
      <c r="F35" s="112">
        <v>666881</v>
      </c>
      <c r="G35" s="112">
        <f>261094-110000</f>
        <v>151094</v>
      </c>
    </row>
    <row r="36" s="169" customFormat="1" ht="15" customHeight="1" spans="1:7">
      <c r="A36" s="114" t="s">
        <v>733</v>
      </c>
      <c r="B36" s="214"/>
      <c r="C36" s="112"/>
      <c r="D36" s="112"/>
      <c r="E36" s="112"/>
      <c r="F36" s="112"/>
      <c r="G36" s="112"/>
    </row>
    <row r="37" s="169" customFormat="1" ht="15" customHeight="1" spans="1:7">
      <c r="A37" s="114" t="s">
        <v>734</v>
      </c>
      <c r="B37" s="214"/>
      <c r="C37" s="112"/>
      <c r="D37" s="112"/>
      <c r="E37" s="112"/>
      <c r="F37" s="112"/>
      <c r="G37" s="112"/>
    </row>
    <row r="38" s="169" customFormat="1" ht="15" customHeight="1" spans="1:7">
      <c r="A38" s="114" t="s">
        <v>735</v>
      </c>
      <c r="B38" s="214"/>
      <c r="C38" s="112"/>
      <c r="D38" s="112"/>
      <c r="E38" s="112"/>
      <c r="F38" s="112"/>
      <c r="G38" s="112"/>
    </row>
    <row r="39" s="169" customFormat="1" ht="15" customHeight="1" spans="1:7">
      <c r="A39" s="114" t="s">
        <v>736</v>
      </c>
      <c r="B39" s="214" t="s">
        <v>18</v>
      </c>
      <c r="C39" s="112">
        <v>0</v>
      </c>
      <c r="D39" s="112">
        <v>0</v>
      </c>
      <c r="E39" s="112">
        <f t="shared" ref="E39:E42" si="1">+F39-D39</f>
        <v>0</v>
      </c>
      <c r="F39" s="112">
        <v>0</v>
      </c>
      <c r="G39" s="112">
        <v>136577</v>
      </c>
    </row>
    <row r="40" s="169" customFormat="1" ht="15" customHeight="1" spans="1:7">
      <c r="A40" s="114" t="s">
        <v>737</v>
      </c>
      <c r="B40" s="214" t="s">
        <v>34</v>
      </c>
      <c r="C40" s="112">
        <v>0</v>
      </c>
      <c r="D40" s="112">
        <v>0</v>
      </c>
      <c r="E40" s="112">
        <f t="shared" si="1"/>
        <v>0</v>
      </c>
      <c r="F40" s="112">
        <v>0</v>
      </c>
      <c r="G40" s="112">
        <v>19511</v>
      </c>
    </row>
    <row r="41" s="169" customFormat="1" ht="15" customHeight="1" spans="1:7">
      <c r="A41" s="114" t="s">
        <v>738</v>
      </c>
      <c r="B41" s="214" t="s">
        <v>43</v>
      </c>
      <c r="C41" s="112">
        <v>0</v>
      </c>
      <c r="D41" s="112">
        <v>0</v>
      </c>
      <c r="E41" s="112">
        <f t="shared" si="1"/>
        <v>0</v>
      </c>
      <c r="F41" s="112">
        <v>0</v>
      </c>
      <c r="G41" s="112">
        <v>16390</v>
      </c>
    </row>
    <row r="42" s="169" customFormat="1" ht="15" customHeight="1" spans="1:7">
      <c r="A42" s="114" t="s">
        <v>739</v>
      </c>
      <c r="B42" s="214" t="s">
        <v>47</v>
      </c>
      <c r="C42" s="112">
        <v>0</v>
      </c>
      <c r="D42" s="112">
        <v>0</v>
      </c>
      <c r="E42" s="112">
        <f t="shared" si="1"/>
        <v>0</v>
      </c>
      <c r="F42" s="112">
        <v>0</v>
      </c>
      <c r="G42" s="112">
        <v>4176</v>
      </c>
    </row>
    <row r="43" s="169" customFormat="1" ht="15" customHeight="1" spans="1:7">
      <c r="A43" s="212"/>
      <c r="B43" s="214"/>
      <c r="C43" s="112"/>
      <c r="D43" s="112"/>
      <c r="E43" s="112"/>
      <c r="F43" s="112"/>
      <c r="G43" s="112"/>
    </row>
    <row r="44" s="169" customFormat="1" ht="15" customHeight="1" spans="1:7">
      <c r="A44" s="179" t="s">
        <v>59</v>
      </c>
      <c r="B44" s="217"/>
      <c r="C44" s="148">
        <f t="shared" ref="C44:G44" si="2">SUM(C16:C43)</f>
        <v>5871283.38</v>
      </c>
      <c r="D44" s="148">
        <f t="shared" si="2"/>
        <v>3119587.56</v>
      </c>
      <c r="E44" s="148">
        <f t="shared" si="2"/>
        <v>4357434.44</v>
      </c>
      <c r="F44" s="148">
        <f t="shared" si="2"/>
        <v>7477022</v>
      </c>
      <c r="G44" s="148">
        <f t="shared" si="2"/>
        <v>8104145</v>
      </c>
    </row>
    <row r="45" s="169" customFormat="1" ht="15" customHeight="1" spans="1:7">
      <c r="A45" s="182"/>
      <c r="B45" s="218"/>
      <c r="C45" s="151"/>
      <c r="D45" s="151"/>
      <c r="E45" s="151"/>
      <c r="F45" s="151"/>
      <c r="G45" s="151"/>
    </row>
    <row r="46" spans="1:1">
      <c r="A46" s="236"/>
    </row>
    <row r="47" spans="1:1">
      <c r="A47" s="236"/>
    </row>
    <row r="48" spans="1:1">
      <c r="A48" s="236"/>
    </row>
    <row r="49" spans="1:1">
      <c r="A49" s="236"/>
    </row>
    <row r="50" spans="1:1">
      <c r="A50" s="236"/>
    </row>
    <row r="51" ht="13.5" customHeight="1" spans="1:1">
      <c r="A51" s="236"/>
    </row>
    <row r="52" spans="1:7">
      <c r="A52" s="137"/>
      <c r="B52" s="137"/>
      <c r="C52" s="137"/>
      <c r="D52" s="137"/>
      <c r="E52" s="137"/>
      <c r="F52" s="137"/>
      <c r="G52" s="137"/>
    </row>
    <row r="53" spans="1:7">
      <c r="A53" s="137"/>
      <c r="B53" s="137"/>
      <c r="C53" s="137"/>
      <c r="D53" s="137"/>
      <c r="E53" s="137"/>
      <c r="F53" s="137"/>
      <c r="G53" s="137"/>
    </row>
    <row r="54" ht="13.5" customHeight="1" spans="1:2">
      <c r="A54" s="93" t="s">
        <v>0</v>
      </c>
      <c r="B54" s="201"/>
    </row>
    <row r="55" ht="13.5" customHeight="1" spans="1:2">
      <c r="A55" s="93" t="s">
        <v>251</v>
      </c>
      <c r="B55" s="201"/>
    </row>
    <row r="56" ht="15" customHeight="1" spans="1:2">
      <c r="A56" s="95"/>
      <c r="B56" s="201"/>
    </row>
    <row r="57" ht="15" customHeight="1" spans="2:2">
      <c r="B57" s="201"/>
    </row>
    <row r="58" ht="15" customHeight="1" spans="1:7">
      <c r="A58" s="97" t="s">
        <v>2</v>
      </c>
      <c r="B58" s="97"/>
      <c r="C58" s="97"/>
      <c r="D58" s="97"/>
      <c r="E58" s="97"/>
      <c r="F58" s="97"/>
      <c r="G58" s="97"/>
    </row>
    <row r="59" ht="15" customHeight="1" spans="1:7">
      <c r="A59" s="98" t="s">
        <v>3</v>
      </c>
      <c r="B59" s="98"/>
      <c r="C59" s="98"/>
      <c r="D59" s="98"/>
      <c r="E59" s="98"/>
      <c r="F59" s="98"/>
      <c r="G59" s="98"/>
    </row>
    <row r="60" spans="2:2">
      <c r="B60" s="201"/>
    </row>
    <row r="61" ht="14" spans="1:2">
      <c r="A61" s="202" t="s">
        <v>740</v>
      </c>
      <c r="B61" s="201"/>
    </row>
    <row r="62" ht="15" customHeight="1" spans="2:2">
      <c r="B62" s="201"/>
    </row>
    <row r="63" ht="15" customHeight="1" spans="1:7">
      <c r="A63" s="101" t="s">
        <v>5</v>
      </c>
      <c r="B63" s="179" t="s">
        <v>6</v>
      </c>
      <c r="C63" s="102" t="s">
        <v>7</v>
      </c>
      <c r="D63" s="139" t="s">
        <v>8</v>
      </c>
      <c r="E63" s="223"/>
      <c r="F63" s="140"/>
      <c r="G63" s="102" t="s">
        <v>9</v>
      </c>
    </row>
    <row r="64" ht="15" customHeight="1" spans="1:8">
      <c r="A64" s="105"/>
      <c r="B64" s="203"/>
      <c r="C64" s="106"/>
      <c r="D64" s="204" t="s">
        <v>10</v>
      </c>
      <c r="E64" s="204" t="s">
        <v>11</v>
      </c>
      <c r="F64" s="204" t="s">
        <v>12</v>
      </c>
      <c r="G64" s="106"/>
      <c r="H64" s="224"/>
    </row>
    <row r="65" ht="15" customHeight="1" spans="1:7">
      <c r="A65" s="105"/>
      <c r="B65" s="182"/>
      <c r="C65" s="105">
        <v>2020</v>
      </c>
      <c r="D65" s="205" t="s">
        <v>13</v>
      </c>
      <c r="E65" s="205" t="s">
        <v>14</v>
      </c>
      <c r="F65" s="205"/>
      <c r="G65" s="106">
        <v>2022</v>
      </c>
    </row>
    <row r="66" ht="9" customHeight="1" spans="1:7">
      <c r="A66" s="206"/>
      <c r="B66" s="207"/>
      <c r="C66" s="206"/>
      <c r="D66" s="206"/>
      <c r="E66" s="206"/>
      <c r="F66" s="206"/>
      <c r="G66" s="237"/>
    </row>
    <row r="67" ht="15" customHeight="1" spans="1:7">
      <c r="A67" s="113" t="s">
        <v>62</v>
      </c>
      <c r="B67" s="210" t="s">
        <v>63</v>
      </c>
      <c r="C67" s="212"/>
      <c r="D67" s="212"/>
      <c r="E67" s="212"/>
      <c r="F67" s="212"/>
      <c r="G67" s="212"/>
    </row>
    <row r="68" s="169" customFormat="1" ht="6.75" customHeight="1" spans="1:7">
      <c r="A68" s="212"/>
      <c r="B68" s="210"/>
      <c r="C68" s="114"/>
      <c r="D68" s="114"/>
      <c r="E68" s="114"/>
      <c r="F68" s="114"/>
      <c r="G68" s="114"/>
    </row>
    <row r="69" ht="15" customHeight="1" spans="1:7">
      <c r="A69" s="114" t="s">
        <v>252</v>
      </c>
      <c r="B69" s="214" t="s">
        <v>65</v>
      </c>
      <c r="C69" s="215">
        <v>36229</v>
      </c>
      <c r="D69" s="112">
        <v>18000</v>
      </c>
      <c r="E69" s="112">
        <f t="shared" ref="E69:E80" si="3">F69-D69</f>
        <v>72000</v>
      </c>
      <c r="F69" s="112">
        <v>90000</v>
      </c>
      <c r="G69" s="112">
        <v>60000</v>
      </c>
    </row>
    <row r="70" ht="15" customHeight="1" spans="1:7">
      <c r="A70" s="114" t="s">
        <v>253</v>
      </c>
      <c r="B70" s="214" t="s">
        <v>78</v>
      </c>
      <c r="C70" s="215">
        <v>14760.15</v>
      </c>
      <c r="D70" s="112">
        <v>11086.1</v>
      </c>
      <c r="E70" s="112">
        <f t="shared" si="3"/>
        <v>203913.9</v>
      </c>
      <c r="F70" s="112">
        <v>215000</v>
      </c>
      <c r="G70" s="112">
        <v>100000</v>
      </c>
    </row>
    <row r="71" ht="15" customHeight="1" spans="1:7">
      <c r="A71" s="114" t="s">
        <v>741</v>
      </c>
      <c r="B71" s="214" t="s">
        <v>167</v>
      </c>
      <c r="C71" s="215">
        <v>0</v>
      </c>
      <c r="D71" s="112">
        <v>0</v>
      </c>
      <c r="E71" s="112">
        <f t="shared" si="3"/>
        <v>120000</v>
      </c>
      <c r="F71" s="112">
        <v>120000</v>
      </c>
      <c r="G71" s="112">
        <v>48000</v>
      </c>
    </row>
    <row r="72" ht="15" customHeight="1" spans="1:7">
      <c r="A72" s="114" t="s">
        <v>742</v>
      </c>
      <c r="B72" s="214" t="s">
        <v>169</v>
      </c>
      <c r="C72" s="215">
        <v>6711057.59</v>
      </c>
      <c r="D72" s="112">
        <v>1713607.14</v>
      </c>
      <c r="E72" s="112">
        <f t="shared" si="3"/>
        <v>10944306.86</v>
      </c>
      <c r="F72" s="112">
        <v>12657914</v>
      </c>
      <c r="G72" s="112">
        <v>10600000</v>
      </c>
    </row>
    <row r="73" ht="15" customHeight="1" spans="1:7">
      <c r="A73" s="114" t="s">
        <v>743</v>
      </c>
      <c r="B73" s="214" t="s">
        <v>171</v>
      </c>
      <c r="C73" s="215">
        <v>0</v>
      </c>
      <c r="D73" s="112">
        <v>0</v>
      </c>
      <c r="E73" s="112">
        <f t="shared" si="3"/>
        <v>15000</v>
      </c>
      <c r="F73" s="112">
        <v>15000</v>
      </c>
      <c r="G73" s="112">
        <v>15000</v>
      </c>
    </row>
    <row r="74" ht="15" customHeight="1" spans="1:7">
      <c r="A74" s="114" t="s">
        <v>744</v>
      </c>
      <c r="B74" s="214"/>
      <c r="C74" s="215"/>
      <c r="D74" s="112"/>
      <c r="E74" s="112"/>
      <c r="F74" s="112"/>
      <c r="G74" s="112"/>
    </row>
    <row r="75" ht="15" customHeight="1" spans="1:7">
      <c r="A75" s="114" t="s">
        <v>745</v>
      </c>
      <c r="B75" s="214" t="s">
        <v>528</v>
      </c>
      <c r="C75" s="215">
        <v>51725</v>
      </c>
      <c r="D75" s="112">
        <v>14287.8</v>
      </c>
      <c r="E75" s="112">
        <f t="shared" si="3"/>
        <v>265712.2</v>
      </c>
      <c r="F75" s="112">
        <v>280000</v>
      </c>
      <c r="G75" s="112">
        <v>130000</v>
      </c>
    </row>
    <row r="76" ht="15" customHeight="1" spans="1:7">
      <c r="A76" s="114" t="s">
        <v>490</v>
      </c>
      <c r="B76" s="240" t="s">
        <v>110</v>
      </c>
      <c r="C76" s="215"/>
      <c r="D76" s="112"/>
      <c r="E76" s="112"/>
      <c r="F76" s="112"/>
      <c r="G76" s="112"/>
    </row>
    <row r="77" ht="15" customHeight="1" spans="1:7">
      <c r="A77" s="114" t="s">
        <v>746</v>
      </c>
      <c r="B77" s="240"/>
      <c r="C77" s="215">
        <v>0</v>
      </c>
      <c r="D77" s="112">
        <v>0</v>
      </c>
      <c r="E77" s="112">
        <f t="shared" si="3"/>
        <v>100000</v>
      </c>
      <c r="F77" s="112">
        <v>100000</v>
      </c>
      <c r="G77" s="112">
        <v>40000</v>
      </c>
    </row>
    <row r="78" ht="15" customHeight="1" spans="1:7">
      <c r="A78" s="114" t="s">
        <v>256</v>
      </c>
      <c r="B78" s="214" t="s">
        <v>99</v>
      </c>
      <c r="C78" s="215">
        <v>39059.25</v>
      </c>
      <c r="D78" s="112">
        <v>46206.35</v>
      </c>
      <c r="E78" s="112">
        <f t="shared" si="3"/>
        <v>203793.65</v>
      </c>
      <c r="F78" s="112">
        <v>250000</v>
      </c>
      <c r="G78" s="112">
        <v>93560</v>
      </c>
    </row>
    <row r="79" ht="15" customHeight="1" spans="1:7">
      <c r="A79" s="114" t="s">
        <v>747</v>
      </c>
      <c r="B79" s="214" t="s">
        <v>99</v>
      </c>
      <c r="C79" s="215">
        <v>2752600</v>
      </c>
      <c r="D79" s="112">
        <v>1127200</v>
      </c>
      <c r="E79" s="112">
        <f t="shared" si="3"/>
        <v>1989800</v>
      </c>
      <c r="F79" s="112">
        <v>3117000</v>
      </c>
      <c r="G79" s="112">
        <v>3120000</v>
      </c>
    </row>
    <row r="80" ht="15" customHeight="1" spans="1:7">
      <c r="A80" s="114" t="s">
        <v>748</v>
      </c>
      <c r="B80" s="214" t="s">
        <v>749</v>
      </c>
      <c r="C80" s="215">
        <v>1940727.02</v>
      </c>
      <c r="D80" s="112">
        <v>0</v>
      </c>
      <c r="E80" s="112">
        <f t="shared" si="3"/>
        <v>375264</v>
      </c>
      <c r="F80" s="112">
        <v>375264</v>
      </c>
      <c r="G80" s="112">
        <v>400000</v>
      </c>
    </row>
    <row r="81" ht="15" customHeight="1" spans="1:7">
      <c r="A81" s="125"/>
      <c r="B81" s="125"/>
      <c r="C81" s="244"/>
      <c r="D81" s="112"/>
      <c r="E81" s="112"/>
      <c r="F81" s="112"/>
      <c r="G81" s="125"/>
    </row>
    <row r="82" ht="16.5" customHeight="1" spans="1:7">
      <c r="A82" s="179" t="s">
        <v>262</v>
      </c>
      <c r="B82" s="217"/>
      <c r="C82" s="148">
        <f>SUM(C69:C80)</f>
        <v>11546158.01</v>
      </c>
      <c r="D82" s="148">
        <f>SUM(D69:D80)</f>
        <v>2930387.39</v>
      </c>
      <c r="E82" s="148">
        <f>SUM(E69:E80)</f>
        <v>14289790.61</v>
      </c>
      <c r="F82" s="148">
        <f>SUM(F69:F80)</f>
        <v>17220178</v>
      </c>
      <c r="G82" s="148">
        <f>SUM(G69:G80)</f>
        <v>14606560</v>
      </c>
    </row>
    <row r="83" ht="16.5" customHeight="1" spans="1:7">
      <c r="A83" s="182" t="s">
        <v>183</v>
      </c>
      <c r="B83" s="218"/>
      <c r="C83" s="151"/>
      <c r="D83" s="151"/>
      <c r="E83" s="151"/>
      <c r="F83" s="151"/>
      <c r="G83" s="151"/>
    </row>
    <row r="84" ht="16.5" customHeight="1" spans="1:7">
      <c r="A84" s="184" t="s">
        <v>238</v>
      </c>
      <c r="B84" s="217"/>
      <c r="C84" s="220">
        <f>SUM(C82,C44)</f>
        <v>17417441.39</v>
      </c>
      <c r="D84" s="220">
        <f>SUM(D82,D44)</f>
        <v>6049974.95</v>
      </c>
      <c r="E84" s="220">
        <f>SUM(E82,E44)</f>
        <v>18647225.05</v>
      </c>
      <c r="F84" s="220">
        <f>SUM(F82,F44)</f>
        <v>24697200</v>
      </c>
      <c r="G84" s="220">
        <f>SUM(G82,G44)</f>
        <v>22710705</v>
      </c>
    </row>
    <row r="85" ht="16.5" customHeight="1" spans="1:7">
      <c r="A85" s="186"/>
      <c r="B85" s="218"/>
      <c r="C85" s="221"/>
      <c r="D85" s="221"/>
      <c r="E85" s="221"/>
      <c r="F85" s="221"/>
      <c r="G85" s="221"/>
    </row>
    <row r="86" ht="15" customHeight="1"/>
    <row r="87" ht="15" customHeight="1"/>
    <row r="88" spans="1:5">
      <c r="A88" s="93" t="s">
        <v>239</v>
      </c>
      <c r="B88" s="93" t="s">
        <v>240</v>
      </c>
      <c r="E88" s="93" t="s">
        <v>241</v>
      </c>
    </row>
    <row r="89" ht="15" customHeight="1"/>
    <row r="90" ht="15" customHeight="1"/>
    <row r="91" ht="15" customHeight="1"/>
    <row r="92" ht="15" customHeight="1" spans="1:7">
      <c r="A92" s="199" t="s">
        <v>726</v>
      </c>
      <c r="B92" s="199" t="s">
        <v>243</v>
      </c>
      <c r="C92" s="199"/>
      <c r="D92" s="199"/>
      <c r="E92" s="199" t="s">
        <v>244</v>
      </c>
      <c r="F92" s="199"/>
      <c r="G92" s="199"/>
    </row>
    <row r="93" ht="15" customHeight="1" spans="1:7">
      <c r="A93" s="200" t="s">
        <v>276</v>
      </c>
      <c r="B93" s="200" t="s">
        <v>246</v>
      </c>
      <c r="C93" s="200"/>
      <c r="D93" s="200"/>
      <c r="E93" s="200" t="s">
        <v>247</v>
      </c>
      <c r="F93" s="200"/>
      <c r="G93" s="200"/>
    </row>
    <row r="94" spans="1:4">
      <c r="A94" s="200"/>
      <c r="B94" s="200"/>
      <c r="C94" s="200"/>
      <c r="D94" s="200"/>
    </row>
    <row r="104" ht="14.25" customHeight="1"/>
    <row r="105" spans="1:7">
      <c r="A105" s="137"/>
      <c r="B105" s="137"/>
      <c r="C105" s="137"/>
      <c r="D105" s="137"/>
      <c r="E105" s="137"/>
      <c r="F105" s="137"/>
      <c r="G105" s="137"/>
    </row>
    <row r="106" spans="1:7">
      <c r="A106" s="137"/>
      <c r="B106" s="137"/>
      <c r="C106" s="137"/>
      <c r="D106" s="137"/>
      <c r="E106" s="137"/>
      <c r="F106" s="137"/>
      <c r="G106" s="137"/>
    </row>
    <row r="111" spans="10:10">
      <c r="J111" s="245"/>
    </row>
  </sheetData>
  <sheetProtection password="A9CD" sheet="1" objects="1"/>
  <mergeCells count="42">
    <mergeCell ref="A5:G5"/>
    <mergeCell ref="A6:G6"/>
    <mergeCell ref="D10:F10"/>
    <mergeCell ref="A58:G58"/>
    <mergeCell ref="A59:G59"/>
    <mergeCell ref="D63:F63"/>
    <mergeCell ref="B92:D92"/>
    <mergeCell ref="E92:G92"/>
    <mergeCell ref="B93:D93"/>
    <mergeCell ref="E93:G93"/>
    <mergeCell ref="B94:D94"/>
    <mergeCell ref="A10:A12"/>
    <mergeCell ref="A44:A45"/>
    <mergeCell ref="A63:A65"/>
    <mergeCell ref="A82:A83"/>
    <mergeCell ref="A84:A85"/>
    <mergeCell ref="B10:B12"/>
    <mergeCell ref="B63:B65"/>
    <mergeCell ref="B76:B77"/>
    <mergeCell ref="C10:C11"/>
    <mergeCell ref="C44:C45"/>
    <mergeCell ref="C63:C64"/>
    <mergeCell ref="C82:C83"/>
    <mergeCell ref="C84:C85"/>
    <mergeCell ref="D44:D45"/>
    <mergeCell ref="D82:D83"/>
    <mergeCell ref="D84:D85"/>
    <mergeCell ref="E44:E45"/>
    <mergeCell ref="E82:E83"/>
    <mergeCell ref="E84:E85"/>
    <mergeCell ref="F11:F12"/>
    <mergeCell ref="F44:F45"/>
    <mergeCell ref="F64:F65"/>
    <mergeCell ref="F82:F83"/>
    <mergeCell ref="F84:F85"/>
    <mergeCell ref="G10:G11"/>
    <mergeCell ref="G44:G45"/>
    <mergeCell ref="G63:G64"/>
    <mergeCell ref="G82:G83"/>
    <mergeCell ref="G84:G85"/>
    <mergeCell ref="A105:G106"/>
    <mergeCell ref="A52:G53"/>
  </mergeCells>
  <pageMargins left="0.6" right="0.159722222222222" top="0.6" bottom="0.179861111111111" header="0.229861111111111" footer="0.15"/>
  <pageSetup paperSize="1" orientation="portrait" verticalDpi="300"/>
  <headerFooter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C00000"/>
  </sheetPr>
  <dimension ref="A1:K111"/>
  <sheetViews>
    <sheetView topLeftCell="A49" workbookViewId="0">
      <selection activeCell="L104" sqref="L104"/>
    </sheetView>
  </sheetViews>
  <sheetFormatPr defaultColWidth="9" defaultRowHeight="12"/>
  <cols>
    <col min="1" max="1" width="34.2890625" style="93" customWidth="1"/>
    <col min="2" max="2" width="7.2890625" style="93" customWidth="1"/>
    <col min="3" max="6" width="11" style="93" customWidth="1"/>
    <col min="7" max="7" width="12.859375" style="93" customWidth="1"/>
    <col min="8" max="16384" width="9.140625" style="93"/>
  </cols>
  <sheetData>
    <row r="1" ht="13.5" customHeight="1" spans="1:2">
      <c r="A1" s="93" t="s">
        <v>0</v>
      </c>
      <c r="B1" s="201"/>
    </row>
    <row r="2" ht="13.5" customHeight="1" spans="1:2">
      <c r="A2" s="93" t="s">
        <v>248</v>
      </c>
      <c r="B2" s="201"/>
    </row>
    <row r="3" ht="15" customHeight="1" spans="1:2">
      <c r="A3" s="95"/>
      <c r="B3" s="201"/>
    </row>
    <row r="4" ht="15" customHeight="1" spans="2:2">
      <c r="B4" s="201"/>
    </row>
    <row r="5" ht="15" customHeight="1" spans="1:7">
      <c r="A5" s="97" t="s">
        <v>2</v>
      </c>
      <c r="B5" s="97"/>
      <c r="C5" s="97"/>
      <c r="D5" s="97"/>
      <c r="E5" s="97"/>
      <c r="F5" s="97"/>
      <c r="G5" s="97"/>
    </row>
    <row r="6" ht="15" customHeight="1" spans="1:7">
      <c r="A6" s="98" t="s">
        <v>61</v>
      </c>
      <c r="B6" s="98"/>
      <c r="C6" s="98"/>
      <c r="D6" s="98"/>
      <c r="E6" s="98"/>
      <c r="F6" s="98"/>
      <c r="G6" s="98"/>
    </row>
    <row r="7" spans="2:2">
      <c r="B7" s="201"/>
    </row>
    <row r="8" ht="15" spans="1:2">
      <c r="A8" s="202" t="s">
        <v>750</v>
      </c>
      <c r="B8" s="201"/>
    </row>
    <row r="9" ht="15" customHeight="1" spans="2:2">
      <c r="B9" s="201"/>
    </row>
    <row r="10" ht="15" customHeight="1" spans="1:7">
      <c r="A10" s="101" t="s">
        <v>5</v>
      </c>
      <c r="B10" s="179" t="s">
        <v>6</v>
      </c>
      <c r="C10" s="102" t="s">
        <v>7</v>
      </c>
      <c r="D10" s="139" t="s">
        <v>8</v>
      </c>
      <c r="E10" s="223"/>
      <c r="F10" s="140"/>
      <c r="G10" s="102" t="s">
        <v>9</v>
      </c>
    </row>
    <row r="11" ht="15" customHeight="1" spans="1:8">
      <c r="A11" s="105"/>
      <c r="B11" s="203"/>
      <c r="C11" s="106"/>
      <c r="D11" s="204" t="s">
        <v>10</v>
      </c>
      <c r="E11" s="204" t="s">
        <v>11</v>
      </c>
      <c r="F11" s="204" t="s">
        <v>12</v>
      </c>
      <c r="G11" s="106"/>
      <c r="H11" s="224"/>
    </row>
    <row r="12" ht="15" customHeight="1" spans="1:7">
      <c r="A12" s="105"/>
      <c r="B12" s="182"/>
      <c r="C12" s="105">
        <v>2020</v>
      </c>
      <c r="D12" s="205" t="s">
        <v>13</v>
      </c>
      <c r="E12" s="205" t="s">
        <v>14</v>
      </c>
      <c r="F12" s="205"/>
      <c r="G12" s="106">
        <v>2022</v>
      </c>
    </row>
    <row r="13" ht="9" customHeight="1" spans="1:7">
      <c r="A13" s="206"/>
      <c r="B13" s="207"/>
      <c r="C13" s="206"/>
      <c r="D13" s="206"/>
      <c r="E13" s="206"/>
      <c r="F13" s="206"/>
      <c r="G13" s="237"/>
    </row>
    <row r="14" ht="15" customHeight="1" spans="1:7">
      <c r="A14" s="113" t="s">
        <v>15</v>
      </c>
      <c r="B14" s="210" t="s">
        <v>16</v>
      </c>
      <c r="C14" s="212"/>
      <c r="D14" s="212"/>
      <c r="E14" s="212"/>
      <c r="F14" s="212"/>
      <c r="G14" s="212"/>
    </row>
    <row r="15" s="169" customFormat="1" ht="6.75" customHeight="1" spans="1:7">
      <c r="A15" s="212"/>
      <c r="B15" s="210"/>
      <c r="C15" s="114"/>
      <c r="D15" s="114"/>
      <c r="E15" s="114"/>
      <c r="F15" s="114"/>
      <c r="G15" s="114"/>
    </row>
    <row r="16" s="169" customFormat="1" ht="15" customHeight="1" spans="1:7">
      <c r="A16" s="114" t="s">
        <v>435</v>
      </c>
      <c r="B16" s="214" t="s">
        <v>18</v>
      </c>
      <c r="C16" s="215">
        <v>3159482.85</v>
      </c>
      <c r="D16" s="112">
        <v>1668872.17</v>
      </c>
      <c r="E16" s="112">
        <f>F16-D16</f>
        <v>2281594.83</v>
      </c>
      <c r="F16" s="112">
        <v>3950467</v>
      </c>
      <c r="G16" s="112">
        <v>4064808</v>
      </c>
    </row>
    <row r="17" s="169" customFormat="1" ht="15" customHeight="1" spans="1:7">
      <c r="A17" s="114" t="s">
        <v>438</v>
      </c>
      <c r="B17" s="214" t="s">
        <v>20</v>
      </c>
      <c r="C17" s="215">
        <v>317290.32</v>
      </c>
      <c r="D17" s="112">
        <v>156526.88</v>
      </c>
      <c r="E17" s="112">
        <f t="shared" ref="E17:E35" si="0">F17-D17</f>
        <v>224473.12</v>
      </c>
      <c r="F17" s="112">
        <v>381000</v>
      </c>
      <c r="G17" s="112">
        <v>384000</v>
      </c>
    </row>
    <row r="18" s="169" customFormat="1" ht="15" customHeight="1" spans="1:7">
      <c r="A18" s="114" t="s">
        <v>441</v>
      </c>
      <c r="B18" s="214" t="s">
        <v>26</v>
      </c>
      <c r="C18" s="215">
        <v>78000</v>
      </c>
      <c r="D18" s="112">
        <v>72000</v>
      </c>
      <c r="E18" s="112">
        <f t="shared" si="0"/>
        <v>24000</v>
      </c>
      <c r="F18" s="112">
        <v>96000</v>
      </c>
      <c r="G18" s="112">
        <v>96000</v>
      </c>
    </row>
    <row r="19" s="169" customFormat="1" ht="15" customHeight="1" spans="1:7">
      <c r="A19" s="114" t="s">
        <v>442</v>
      </c>
      <c r="B19" s="214" t="s">
        <v>28</v>
      </c>
      <c r="C19" s="215"/>
      <c r="D19" s="112"/>
      <c r="E19" s="112"/>
      <c r="F19" s="112"/>
      <c r="G19" s="112"/>
    </row>
    <row r="20" s="169" customFormat="1" ht="15" customHeight="1" spans="1:7">
      <c r="A20" s="114" t="s">
        <v>443</v>
      </c>
      <c r="B20" s="214"/>
      <c r="C20" s="215">
        <v>5000</v>
      </c>
      <c r="D20" s="112">
        <v>0</v>
      </c>
      <c r="E20" s="112">
        <f t="shared" si="0"/>
        <v>5000</v>
      </c>
      <c r="F20" s="112">
        <v>5000</v>
      </c>
      <c r="G20" s="112">
        <v>20000</v>
      </c>
    </row>
    <row r="21" s="169" customFormat="1" ht="15" customHeight="1" spans="1:7">
      <c r="A21" s="114" t="s">
        <v>444</v>
      </c>
      <c r="B21" s="214"/>
      <c r="C21" s="215">
        <v>0</v>
      </c>
      <c r="D21" s="112">
        <v>0</v>
      </c>
      <c r="E21" s="112">
        <f t="shared" si="0"/>
        <v>0</v>
      </c>
      <c r="F21" s="112">
        <v>0</v>
      </c>
      <c r="G21" s="112">
        <v>10217</v>
      </c>
    </row>
    <row r="22" s="169" customFormat="1" ht="15" customHeight="1" spans="1:7">
      <c r="A22" s="114" t="s">
        <v>445</v>
      </c>
      <c r="B22" s="214" t="s">
        <v>32</v>
      </c>
      <c r="C22" s="215">
        <v>0</v>
      </c>
      <c r="D22" s="112">
        <v>0</v>
      </c>
      <c r="E22" s="112">
        <f t="shared" si="0"/>
        <v>22000</v>
      </c>
      <c r="F22" s="112">
        <v>22000</v>
      </c>
      <c r="G22" s="112">
        <v>22000</v>
      </c>
    </row>
    <row r="23" s="169" customFormat="1" ht="15" customHeight="1" spans="1:7">
      <c r="A23" s="114" t="s">
        <v>446</v>
      </c>
      <c r="B23" s="214" t="s">
        <v>34</v>
      </c>
      <c r="C23" s="215">
        <v>269086</v>
      </c>
      <c r="D23" s="112">
        <v>0</v>
      </c>
      <c r="E23" s="112">
        <f t="shared" si="0"/>
        <v>338308</v>
      </c>
      <c r="F23" s="112">
        <v>338308</v>
      </c>
      <c r="G23" s="112">
        <v>338734</v>
      </c>
    </row>
    <row r="24" s="169" customFormat="1" ht="15" customHeight="1" spans="1:7">
      <c r="A24" s="114" t="s">
        <v>447</v>
      </c>
      <c r="B24" s="214" t="s">
        <v>36</v>
      </c>
      <c r="C24" s="215">
        <v>65500</v>
      </c>
      <c r="D24" s="112">
        <v>0</v>
      </c>
      <c r="E24" s="112">
        <f t="shared" si="0"/>
        <v>80000</v>
      </c>
      <c r="F24" s="112">
        <v>80000</v>
      </c>
      <c r="G24" s="112">
        <v>80000</v>
      </c>
    </row>
    <row r="25" s="169" customFormat="1" ht="15" customHeight="1" spans="1:7">
      <c r="A25" s="114" t="s">
        <v>448</v>
      </c>
      <c r="B25" s="214" t="s">
        <v>38</v>
      </c>
      <c r="C25" s="215"/>
      <c r="D25" s="112"/>
      <c r="E25" s="112"/>
      <c r="F25" s="112"/>
      <c r="G25" s="112"/>
    </row>
    <row r="26" s="169" customFormat="1" ht="15" customHeight="1" spans="1:7">
      <c r="A26" s="114" t="s">
        <v>449</v>
      </c>
      <c r="B26" s="214"/>
      <c r="C26" s="215">
        <v>257195</v>
      </c>
      <c r="D26" s="112">
        <v>283898</v>
      </c>
      <c r="E26" s="112">
        <f t="shared" si="0"/>
        <v>41074</v>
      </c>
      <c r="F26" s="112">
        <v>324972</v>
      </c>
      <c r="G26" s="112">
        <v>338734</v>
      </c>
    </row>
    <row r="27" s="169" customFormat="1" ht="15" customHeight="1" spans="1:7">
      <c r="A27" s="114" t="s">
        <v>728</v>
      </c>
      <c r="B27" s="214"/>
      <c r="C27" s="215">
        <v>0</v>
      </c>
      <c r="D27" s="112">
        <v>0</v>
      </c>
      <c r="E27" s="112">
        <f t="shared" si="0"/>
        <v>0</v>
      </c>
      <c r="F27" s="112">
        <v>0</v>
      </c>
      <c r="G27" s="112">
        <v>80000</v>
      </c>
    </row>
    <row r="28" s="169" customFormat="1" ht="15" customHeight="1" spans="1:7">
      <c r="A28" s="114" t="s">
        <v>450</v>
      </c>
      <c r="B28" s="214"/>
      <c r="C28" s="215">
        <v>0</v>
      </c>
      <c r="D28" s="112">
        <v>0</v>
      </c>
      <c r="E28" s="112">
        <v>0</v>
      </c>
      <c r="F28" s="112">
        <v>0</v>
      </c>
      <c r="G28" s="112">
        <v>80000</v>
      </c>
    </row>
    <row r="29" s="169" customFormat="1" ht="15" customHeight="1" spans="1:7">
      <c r="A29" s="114" t="s">
        <v>451</v>
      </c>
      <c r="B29" s="214" t="s">
        <v>43</v>
      </c>
      <c r="C29" s="215">
        <v>379137.93</v>
      </c>
      <c r="D29" s="112">
        <v>200264.66</v>
      </c>
      <c r="E29" s="112">
        <f t="shared" si="0"/>
        <v>273792.34</v>
      </c>
      <c r="F29" s="112">
        <v>474057</v>
      </c>
      <c r="G29" s="112">
        <v>487777</v>
      </c>
    </row>
    <row r="30" s="169" customFormat="1" ht="15" customHeight="1" spans="1:7">
      <c r="A30" s="114" t="s">
        <v>452</v>
      </c>
      <c r="B30" s="214" t="s">
        <v>45</v>
      </c>
      <c r="C30" s="215">
        <v>15900</v>
      </c>
      <c r="D30" s="112">
        <v>7900</v>
      </c>
      <c r="E30" s="112">
        <f t="shared" si="0"/>
        <v>11200</v>
      </c>
      <c r="F30" s="112">
        <v>19100</v>
      </c>
      <c r="G30" s="112">
        <v>19200</v>
      </c>
    </row>
    <row r="31" s="169" customFormat="1" ht="15" customHeight="1" spans="1:7">
      <c r="A31" s="114" t="s">
        <v>453</v>
      </c>
      <c r="B31" s="214" t="s">
        <v>47</v>
      </c>
      <c r="C31" s="215">
        <v>46366.76</v>
      </c>
      <c r="D31" s="112">
        <v>24680.81</v>
      </c>
      <c r="E31" s="112">
        <f t="shared" si="0"/>
        <v>33688.19</v>
      </c>
      <c r="F31" s="112">
        <v>58369</v>
      </c>
      <c r="G31" s="112">
        <v>67428</v>
      </c>
    </row>
    <row r="32" s="169" customFormat="1" ht="15" customHeight="1" spans="1:7">
      <c r="A32" s="114" t="s">
        <v>454</v>
      </c>
      <c r="B32" s="214" t="s">
        <v>49</v>
      </c>
      <c r="C32" s="215">
        <v>15900</v>
      </c>
      <c r="D32" s="112">
        <v>7900</v>
      </c>
      <c r="E32" s="112">
        <f t="shared" si="0"/>
        <v>11200</v>
      </c>
      <c r="F32" s="112">
        <v>19100</v>
      </c>
      <c r="G32" s="112">
        <v>19200</v>
      </c>
    </row>
    <row r="33" s="169" customFormat="1" ht="15" customHeight="1" spans="1:7">
      <c r="A33" s="114" t="s">
        <v>729</v>
      </c>
      <c r="B33" s="214" t="s">
        <v>730</v>
      </c>
      <c r="C33" s="215"/>
      <c r="D33" s="112"/>
      <c r="E33" s="112"/>
      <c r="F33" s="112"/>
      <c r="G33" s="112"/>
    </row>
    <row r="34" s="169" customFormat="1" ht="15" customHeight="1" spans="1:7">
      <c r="A34" s="114" t="s">
        <v>731</v>
      </c>
      <c r="B34" s="214" t="s">
        <v>51</v>
      </c>
      <c r="C34" s="215">
        <v>0</v>
      </c>
      <c r="D34" s="112">
        <v>0</v>
      </c>
      <c r="E34" s="112">
        <f t="shared" si="0"/>
        <v>112836</v>
      </c>
      <c r="F34" s="112">
        <v>112836</v>
      </c>
      <c r="G34" s="112">
        <f>699221-80000</f>
        <v>619221</v>
      </c>
    </row>
    <row r="35" s="169" customFormat="1" ht="15" customHeight="1" spans="1:7">
      <c r="A35" s="114" t="s">
        <v>732</v>
      </c>
      <c r="B35" s="214" t="s">
        <v>616</v>
      </c>
      <c r="C35" s="215">
        <v>0</v>
      </c>
      <c r="D35" s="112">
        <v>0</v>
      </c>
      <c r="E35" s="112">
        <f t="shared" si="0"/>
        <v>587304</v>
      </c>
      <c r="F35" s="112">
        <v>587304</v>
      </c>
      <c r="G35" s="112">
        <v>400000</v>
      </c>
    </row>
    <row r="36" s="169" customFormat="1" ht="15" customHeight="1" spans="1:7">
      <c r="A36" s="114" t="s">
        <v>733</v>
      </c>
      <c r="B36" s="214"/>
      <c r="C36" s="112"/>
      <c r="D36" s="112"/>
      <c r="E36" s="112"/>
      <c r="F36" s="112"/>
      <c r="G36" s="112"/>
    </row>
    <row r="37" s="169" customFormat="1" ht="15" customHeight="1" spans="1:7">
      <c r="A37" s="114" t="s">
        <v>734</v>
      </c>
      <c r="B37" s="214"/>
      <c r="C37" s="112"/>
      <c r="D37" s="112"/>
      <c r="E37" s="112"/>
      <c r="F37" s="112"/>
      <c r="G37" s="112"/>
    </row>
    <row r="38" s="169" customFormat="1" ht="15" customHeight="1" spans="1:7">
      <c r="A38" s="114" t="s">
        <v>735</v>
      </c>
      <c r="B38" s="214"/>
      <c r="C38" s="112"/>
      <c r="D38" s="112"/>
      <c r="E38" s="112"/>
      <c r="F38" s="112"/>
      <c r="G38" s="112"/>
    </row>
    <row r="39" s="169" customFormat="1" ht="15" customHeight="1" spans="1:7">
      <c r="A39" s="114" t="s">
        <v>736</v>
      </c>
      <c r="B39" s="214" t="s">
        <v>18</v>
      </c>
      <c r="C39" s="112">
        <v>0</v>
      </c>
      <c r="D39" s="112">
        <v>0</v>
      </c>
      <c r="E39" s="112">
        <f t="shared" ref="E39:E42" si="1">+F39-D39</f>
        <v>0</v>
      </c>
      <c r="F39" s="112">
        <v>0</v>
      </c>
      <c r="G39" s="112">
        <v>96964</v>
      </c>
    </row>
    <row r="40" s="169" customFormat="1" ht="15" customHeight="1" spans="1:7">
      <c r="A40" s="114" t="s">
        <v>737</v>
      </c>
      <c r="B40" s="214" t="s">
        <v>34</v>
      </c>
      <c r="C40" s="112">
        <v>0</v>
      </c>
      <c r="D40" s="112">
        <v>0</v>
      </c>
      <c r="E40" s="112">
        <f t="shared" si="1"/>
        <v>0</v>
      </c>
      <c r="F40" s="112">
        <v>0</v>
      </c>
      <c r="G40" s="112">
        <v>13852</v>
      </c>
    </row>
    <row r="41" s="169" customFormat="1" ht="15" customHeight="1" spans="1:7">
      <c r="A41" s="114" t="s">
        <v>738</v>
      </c>
      <c r="B41" s="214" t="s">
        <v>43</v>
      </c>
      <c r="C41" s="112">
        <v>0</v>
      </c>
      <c r="D41" s="112">
        <v>0</v>
      </c>
      <c r="E41" s="112">
        <f t="shared" si="1"/>
        <v>0</v>
      </c>
      <c r="F41" s="112">
        <v>0</v>
      </c>
      <c r="G41" s="112">
        <v>11636</v>
      </c>
    </row>
    <row r="42" s="169" customFormat="1" ht="15" customHeight="1" spans="1:7">
      <c r="A42" s="114" t="s">
        <v>739</v>
      </c>
      <c r="B42" s="214" t="s">
        <v>47</v>
      </c>
      <c r="C42" s="112">
        <v>0</v>
      </c>
      <c r="D42" s="112">
        <v>0</v>
      </c>
      <c r="E42" s="112">
        <f t="shared" si="1"/>
        <v>0</v>
      </c>
      <c r="F42" s="112">
        <v>0</v>
      </c>
      <c r="G42" s="112">
        <v>2388</v>
      </c>
    </row>
    <row r="43" s="169" customFormat="1" ht="15" customHeight="1" spans="1:7">
      <c r="A43" s="114"/>
      <c r="B43" s="210"/>
      <c r="C43" s="215"/>
      <c r="D43" s="112"/>
      <c r="E43" s="112"/>
      <c r="F43" s="112"/>
      <c r="G43" s="112"/>
    </row>
    <row r="44" s="169" customFormat="1" ht="15" customHeight="1" spans="1:7">
      <c r="A44" s="179" t="s">
        <v>59</v>
      </c>
      <c r="B44" s="217"/>
      <c r="C44" s="148">
        <f t="shared" ref="C44:G44" si="2">SUM(C16:C43)</f>
        <v>4608858.86</v>
      </c>
      <c r="D44" s="148">
        <f t="shared" si="2"/>
        <v>2422042.52</v>
      </c>
      <c r="E44" s="148">
        <f t="shared" si="2"/>
        <v>4046470.48</v>
      </c>
      <c r="F44" s="148">
        <f t="shared" si="2"/>
        <v>6468513</v>
      </c>
      <c r="G44" s="148">
        <f t="shared" si="2"/>
        <v>7252159</v>
      </c>
    </row>
    <row r="45" s="169" customFormat="1" ht="15" customHeight="1" spans="1:7">
      <c r="A45" s="182"/>
      <c r="B45" s="218"/>
      <c r="C45" s="151"/>
      <c r="D45" s="151"/>
      <c r="E45" s="151"/>
      <c r="F45" s="151"/>
      <c r="G45" s="151"/>
    </row>
    <row r="46" spans="1:1">
      <c r="A46" s="236"/>
    </row>
    <row r="47" spans="1:1">
      <c r="A47" s="236"/>
    </row>
    <row r="48" spans="1:1">
      <c r="A48" s="236"/>
    </row>
    <row r="49" spans="1:1">
      <c r="A49" s="236"/>
    </row>
    <row r="50" spans="1:1">
      <c r="A50" s="236"/>
    </row>
    <row r="51" spans="1:1">
      <c r="A51" s="236"/>
    </row>
    <row r="52" ht="12.75" customHeight="1" spans="1:7">
      <c r="A52" s="246"/>
      <c r="B52" s="246"/>
      <c r="C52" s="246"/>
      <c r="D52" s="246"/>
      <c r="E52" s="246"/>
      <c r="F52" s="246"/>
      <c r="G52" s="246"/>
    </row>
    <row r="53" ht="12.75" customHeight="1" spans="1:7">
      <c r="A53" s="246"/>
      <c r="B53" s="246"/>
      <c r="C53" s="246"/>
      <c r="D53" s="246"/>
      <c r="E53" s="246"/>
      <c r="F53" s="246"/>
      <c r="G53" s="246"/>
    </row>
    <row r="54" ht="13.5" customHeight="1" spans="1:11">
      <c r="A54" s="93" t="s">
        <v>0</v>
      </c>
      <c r="B54" s="201"/>
      <c r="K54" s="243"/>
    </row>
    <row r="55" ht="13.5" customHeight="1" spans="1:2">
      <c r="A55" s="93" t="s">
        <v>251</v>
      </c>
      <c r="B55" s="201"/>
    </row>
    <row r="56" ht="15" customHeight="1" spans="1:2">
      <c r="A56" s="95"/>
      <c r="B56" s="201"/>
    </row>
    <row r="57" ht="15" customHeight="1" spans="2:2">
      <c r="B57" s="201"/>
    </row>
    <row r="58" ht="15" customHeight="1" spans="1:7">
      <c r="A58" s="97" t="s">
        <v>2</v>
      </c>
      <c r="B58" s="97"/>
      <c r="C58" s="97"/>
      <c r="D58" s="97"/>
      <c r="E58" s="97"/>
      <c r="F58" s="97"/>
      <c r="G58" s="97"/>
    </row>
    <row r="59" ht="15" customHeight="1" spans="1:7">
      <c r="A59" s="98" t="s">
        <v>3</v>
      </c>
      <c r="B59" s="98"/>
      <c r="C59" s="98"/>
      <c r="D59" s="98"/>
      <c r="E59" s="98"/>
      <c r="F59" s="98"/>
      <c r="G59" s="98"/>
    </row>
    <row r="60" spans="2:2">
      <c r="B60" s="201"/>
    </row>
    <row r="61" ht="14" spans="1:2">
      <c r="A61" s="202" t="s">
        <v>751</v>
      </c>
      <c r="B61" s="201"/>
    </row>
    <row r="62" ht="15" customHeight="1" spans="2:2">
      <c r="B62" s="201"/>
    </row>
    <row r="63" ht="15" customHeight="1" spans="1:7">
      <c r="A63" s="101" t="s">
        <v>5</v>
      </c>
      <c r="B63" s="179" t="s">
        <v>6</v>
      </c>
      <c r="C63" s="102" t="s">
        <v>7</v>
      </c>
      <c r="D63" s="139" t="s">
        <v>8</v>
      </c>
      <c r="E63" s="223"/>
      <c r="F63" s="140"/>
      <c r="G63" s="102" t="s">
        <v>9</v>
      </c>
    </row>
    <row r="64" ht="15" customHeight="1" spans="1:8">
      <c r="A64" s="105"/>
      <c r="B64" s="203"/>
      <c r="C64" s="106"/>
      <c r="D64" s="204" t="s">
        <v>10</v>
      </c>
      <c r="E64" s="204" t="s">
        <v>11</v>
      </c>
      <c r="F64" s="204" t="s">
        <v>12</v>
      </c>
      <c r="G64" s="106"/>
      <c r="H64" s="224"/>
    </row>
    <row r="65" ht="15" customHeight="1" spans="1:7">
      <c r="A65" s="105"/>
      <c r="B65" s="182"/>
      <c r="C65" s="105">
        <v>2020</v>
      </c>
      <c r="D65" s="205" t="s">
        <v>13</v>
      </c>
      <c r="E65" s="205" t="s">
        <v>14</v>
      </c>
      <c r="F65" s="205"/>
      <c r="G65" s="106">
        <v>2022</v>
      </c>
    </row>
    <row r="66" ht="9" customHeight="1" spans="1:7">
      <c r="A66" s="206"/>
      <c r="B66" s="207"/>
      <c r="C66" s="206"/>
      <c r="D66" s="206"/>
      <c r="E66" s="206"/>
      <c r="F66" s="206"/>
      <c r="G66" s="237"/>
    </row>
    <row r="67" ht="15" customHeight="1" spans="1:7">
      <c r="A67" s="113" t="s">
        <v>62</v>
      </c>
      <c r="B67" s="210" t="s">
        <v>63</v>
      </c>
      <c r="C67" s="212"/>
      <c r="D67" s="212"/>
      <c r="E67" s="212"/>
      <c r="F67" s="212"/>
      <c r="G67" s="212"/>
    </row>
    <row r="68" s="169" customFormat="1" ht="6.75" customHeight="1" spans="1:7">
      <c r="A68" s="212"/>
      <c r="B68" s="210"/>
      <c r="C68" s="114"/>
      <c r="D68" s="114"/>
      <c r="E68" s="114"/>
      <c r="F68" s="114"/>
      <c r="G68" s="114"/>
    </row>
    <row r="69" ht="15" customHeight="1" spans="1:7">
      <c r="A69" s="114" t="s">
        <v>252</v>
      </c>
      <c r="B69" s="214" t="s">
        <v>65</v>
      </c>
      <c r="C69" s="215">
        <v>7442</v>
      </c>
      <c r="D69" s="112">
        <v>4000</v>
      </c>
      <c r="E69" s="112">
        <f>F69-D69</f>
        <v>26000</v>
      </c>
      <c r="F69" s="112">
        <v>30000</v>
      </c>
      <c r="G69" s="112">
        <v>12000</v>
      </c>
    </row>
    <row r="70" ht="15" customHeight="1" spans="1:7">
      <c r="A70" s="114" t="s">
        <v>253</v>
      </c>
      <c r="B70" s="214" t="s">
        <v>78</v>
      </c>
      <c r="C70" s="215">
        <v>43596.7</v>
      </c>
      <c r="D70" s="112">
        <v>9015.25</v>
      </c>
      <c r="E70" s="112">
        <f t="shared" ref="E70:E80" si="3">F70-D70</f>
        <v>100984.75</v>
      </c>
      <c r="F70" s="112">
        <v>110000</v>
      </c>
      <c r="G70" s="112">
        <v>50000</v>
      </c>
    </row>
    <row r="71" ht="15" customHeight="1" spans="1:7">
      <c r="A71" s="114" t="s">
        <v>741</v>
      </c>
      <c r="B71" s="214" t="s">
        <v>167</v>
      </c>
      <c r="C71" s="215">
        <v>0</v>
      </c>
      <c r="D71" s="112">
        <v>0</v>
      </c>
      <c r="E71" s="112">
        <f t="shared" si="3"/>
        <v>120000</v>
      </c>
      <c r="F71" s="112">
        <v>120000</v>
      </c>
      <c r="G71" s="112">
        <v>48000</v>
      </c>
    </row>
    <row r="72" ht="15" customHeight="1" spans="1:7">
      <c r="A72" s="114" t="s">
        <v>742</v>
      </c>
      <c r="B72" s="214" t="s">
        <v>169</v>
      </c>
      <c r="C72" s="215">
        <v>3138040.13</v>
      </c>
      <c r="D72" s="112">
        <v>1097760.7</v>
      </c>
      <c r="E72" s="112">
        <f t="shared" si="3"/>
        <v>4175403.3</v>
      </c>
      <c r="F72" s="112">
        <v>5273164</v>
      </c>
      <c r="G72" s="112">
        <v>4300000</v>
      </c>
    </row>
    <row r="73" ht="15" customHeight="1" spans="1:7">
      <c r="A73" s="114" t="s">
        <v>743</v>
      </c>
      <c r="B73" s="214" t="s">
        <v>171</v>
      </c>
      <c r="C73" s="215">
        <v>0</v>
      </c>
      <c r="D73" s="112">
        <v>0</v>
      </c>
      <c r="E73" s="112">
        <f t="shared" si="3"/>
        <v>15000</v>
      </c>
      <c r="F73" s="112">
        <v>15000</v>
      </c>
      <c r="G73" s="112">
        <v>15000</v>
      </c>
    </row>
    <row r="74" ht="15" customHeight="1" spans="1:7">
      <c r="A74" s="114" t="s">
        <v>744</v>
      </c>
      <c r="B74" s="214"/>
      <c r="C74" s="215"/>
      <c r="D74" s="112"/>
      <c r="E74" s="112"/>
      <c r="F74" s="112"/>
      <c r="G74" s="112"/>
    </row>
    <row r="75" ht="15" customHeight="1" spans="1:7">
      <c r="A75" s="114" t="s">
        <v>745</v>
      </c>
      <c r="B75" s="214" t="s">
        <v>528</v>
      </c>
      <c r="C75" s="215">
        <v>5415</v>
      </c>
      <c r="D75" s="112">
        <v>0</v>
      </c>
      <c r="E75" s="112">
        <f t="shared" si="3"/>
        <v>130000</v>
      </c>
      <c r="F75" s="112">
        <v>130000</v>
      </c>
      <c r="G75" s="112">
        <v>25000</v>
      </c>
    </row>
    <row r="76" ht="15" customHeight="1" spans="1:7">
      <c r="A76" s="114" t="s">
        <v>490</v>
      </c>
      <c r="B76" s="240" t="s">
        <v>110</v>
      </c>
      <c r="C76" s="215"/>
      <c r="D76" s="112"/>
      <c r="E76" s="112"/>
      <c r="F76" s="112"/>
      <c r="G76" s="112"/>
    </row>
    <row r="77" ht="15" customHeight="1" spans="1:7">
      <c r="A77" s="114" t="s">
        <v>746</v>
      </c>
      <c r="B77" s="240"/>
      <c r="C77" s="215">
        <v>0</v>
      </c>
      <c r="D77" s="112">
        <v>0</v>
      </c>
      <c r="E77" s="112">
        <f t="shared" si="3"/>
        <v>25000</v>
      </c>
      <c r="F77" s="112">
        <v>25000</v>
      </c>
      <c r="G77" s="112">
        <v>40000</v>
      </c>
    </row>
    <row r="78" ht="15" customHeight="1" spans="1:7">
      <c r="A78" s="114" t="s">
        <v>256</v>
      </c>
      <c r="B78" s="214" t="s">
        <v>99</v>
      </c>
      <c r="C78" s="215">
        <v>34732.87</v>
      </c>
      <c r="D78" s="112">
        <v>3807.5</v>
      </c>
      <c r="E78" s="112">
        <f t="shared" si="3"/>
        <v>126192.5</v>
      </c>
      <c r="F78" s="112">
        <v>130000</v>
      </c>
      <c r="G78" s="112">
        <v>54164</v>
      </c>
    </row>
    <row r="79" ht="15" customHeight="1" spans="1:7">
      <c r="A79" s="114" t="s">
        <v>747</v>
      </c>
      <c r="B79" s="214" t="s">
        <v>99</v>
      </c>
      <c r="C79" s="215">
        <v>464000</v>
      </c>
      <c r="D79" s="112">
        <v>379200</v>
      </c>
      <c r="E79" s="112">
        <f t="shared" si="3"/>
        <v>599400</v>
      </c>
      <c r="F79" s="112">
        <v>978600</v>
      </c>
      <c r="G79" s="112">
        <v>480000</v>
      </c>
    </row>
    <row r="80" ht="15" customHeight="1" spans="1:7">
      <c r="A80" s="114" t="s">
        <v>748</v>
      </c>
      <c r="B80" s="214" t="s">
        <v>749</v>
      </c>
      <c r="C80" s="215">
        <v>228505</v>
      </c>
      <c r="D80" s="112">
        <v>0</v>
      </c>
      <c r="E80" s="112">
        <f t="shared" si="3"/>
        <v>0</v>
      </c>
      <c r="F80" s="112">
        <v>0</v>
      </c>
      <c r="G80" s="112">
        <v>0</v>
      </c>
    </row>
    <row r="81" s="169" customFormat="1" ht="15" customHeight="1" spans="1:7">
      <c r="A81" s="114"/>
      <c r="B81" s="210"/>
      <c r="C81" s="215"/>
      <c r="D81" s="112"/>
      <c r="E81" s="112"/>
      <c r="F81" s="112"/>
      <c r="G81" s="112"/>
    </row>
    <row r="82" ht="16.5" customHeight="1" spans="1:7">
      <c r="A82" s="179" t="s">
        <v>262</v>
      </c>
      <c r="B82" s="217"/>
      <c r="C82" s="148">
        <f t="shared" ref="C82:G82" si="4">SUM(C69:C81)</f>
        <v>3921731.7</v>
      </c>
      <c r="D82" s="148">
        <f t="shared" si="4"/>
        <v>1493783.45</v>
      </c>
      <c r="E82" s="148">
        <f t="shared" si="4"/>
        <v>5317980.55</v>
      </c>
      <c r="F82" s="148">
        <f t="shared" si="4"/>
        <v>6811764</v>
      </c>
      <c r="G82" s="148">
        <f t="shared" si="4"/>
        <v>5024164</v>
      </c>
    </row>
    <row r="83" ht="16.5" customHeight="1" spans="1:7">
      <c r="A83" s="182" t="s">
        <v>183</v>
      </c>
      <c r="B83" s="218"/>
      <c r="C83" s="151"/>
      <c r="D83" s="151"/>
      <c r="E83" s="151"/>
      <c r="F83" s="151"/>
      <c r="G83" s="151"/>
    </row>
    <row r="84" ht="16.5" customHeight="1" spans="1:7">
      <c r="A84" s="184" t="s">
        <v>238</v>
      </c>
      <c r="B84" s="217"/>
      <c r="C84" s="220">
        <f>SUM(C82,C44)</f>
        <v>8530590.56</v>
      </c>
      <c r="D84" s="220">
        <f>SUM(D82,D44)</f>
        <v>3915825.97</v>
      </c>
      <c r="E84" s="220">
        <f>SUM(E82,E44)</f>
        <v>9364451.03</v>
      </c>
      <c r="F84" s="220">
        <f>SUM(F82,F44)</f>
        <v>13280277</v>
      </c>
      <c r="G84" s="220">
        <f>SUM(G82,G44)</f>
        <v>12276323</v>
      </c>
    </row>
    <row r="85" ht="16.5" customHeight="1" spans="1:7">
      <c r="A85" s="186"/>
      <c r="B85" s="218"/>
      <c r="C85" s="221"/>
      <c r="D85" s="221"/>
      <c r="E85" s="221"/>
      <c r="F85" s="221"/>
      <c r="G85" s="221"/>
    </row>
    <row r="86" ht="15" customHeight="1"/>
    <row r="87" ht="15" customHeight="1"/>
    <row r="88" spans="1:5">
      <c r="A88" s="93" t="s">
        <v>239</v>
      </c>
      <c r="B88" s="93" t="s">
        <v>240</v>
      </c>
      <c r="E88" s="93" t="s">
        <v>370</v>
      </c>
    </row>
    <row r="89" ht="15" customHeight="1"/>
    <row r="90" ht="15" customHeight="1"/>
    <row r="91" ht="15" customHeight="1"/>
    <row r="92" ht="15" customHeight="1" spans="1:7">
      <c r="A92" s="199" t="s">
        <v>726</v>
      </c>
      <c r="B92" s="199" t="s">
        <v>243</v>
      </c>
      <c r="C92" s="199"/>
      <c r="D92" s="199"/>
      <c r="E92" s="199" t="s">
        <v>244</v>
      </c>
      <c r="F92" s="199"/>
      <c r="G92" s="199"/>
    </row>
    <row r="93" ht="15" customHeight="1" spans="1:7">
      <c r="A93" s="200" t="s">
        <v>276</v>
      </c>
      <c r="B93" s="200" t="s">
        <v>246</v>
      </c>
      <c r="C93" s="200"/>
      <c r="D93" s="200"/>
      <c r="E93" s="200" t="s">
        <v>247</v>
      </c>
      <c r="F93" s="200"/>
      <c r="G93" s="200"/>
    </row>
    <row r="94" spans="1:4">
      <c r="A94" s="200"/>
      <c r="B94" s="200"/>
      <c r="C94" s="200"/>
      <c r="D94" s="200"/>
    </row>
    <row r="104" ht="21" customHeight="1"/>
    <row r="105" spans="1:7">
      <c r="A105" s="246"/>
      <c r="B105" s="246"/>
      <c r="C105" s="246"/>
      <c r="D105" s="246"/>
      <c r="E105" s="246"/>
      <c r="F105" s="246"/>
      <c r="G105" s="246"/>
    </row>
    <row r="106" spans="1:7">
      <c r="A106" s="246"/>
      <c r="B106" s="246"/>
      <c r="C106" s="246"/>
      <c r="D106" s="246"/>
      <c r="E106" s="246"/>
      <c r="F106" s="246"/>
      <c r="G106" s="246"/>
    </row>
    <row r="111" spans="10:10">
      <c r="J111" s="245"/>
    </row>
  </sheetData>
  <sheetProtection password="A9CD" sheet="1" objects="1"/>
  <mergeCells count="42">
    <mergeCell ref="A5:G5"/>
    <mergeCell ref="A6:G6"/>
    <mergeCell ref="D10:F10"/>
    <mergeCell ref="A58:G58"/>
    <mergeCell ref="A59:G59"/>
    <mergeCell ref="D63:F63"/>
    <mergeCell ref="B92:D92"/>
    <mergeCell ref="E92:G92"/>
    <mergeCell ref="B93:D93"/>
    <mergeCell ref="E93:G93"/>
    <mergeCell ref="B94:D94"/>
    <mergeCell ref="A10:A12"/>
    <mergeCell ref="A44:A45"/>
    <mergeCell ref="A63:A65"/>
    <mergeCell ref="A82:A83"/>
    <mergeCell ref="A84:A85"/>
    <mergeCell ref="B10:B12"/>
    <mergeCell ref="B63:B65"/>
    <mergeCell ref="B76:B77"/>
    <mergeCell ref="C10:C11"/>
    <mergeCell ref="C44:C45"/>
    <mergeCell ref="C63:C64"/>
    <mergeCell ref="C82:C83"/>
    <mergeCell ref="C84:C85"/>
    <mergeCell ref="D44:D45"/>
    <mergeCell ref="D82:D83"/>
    <mergeCell ref="D84:D85"/>
    <mergeCell ref="E44:E45"/>
    <mergeCell ref="E82:E83"/>
    <mergeCell ref="E84:E85"/>
    <mergeCell ref="F11:F12"/>
    <mergeCell ref="F44:F45"/>
    <mergeCell ref="F64:F65"/>
    <mergeCell ref="F82:F83"/>
    <mergeCell ref="F84:F85"/>
    <mergeCell ref="G10:G11"/>
    <mergeCell ref="G44:G45"/>
    <mergeCell ref="G63:G64"/>
    <mergeCell ref="G82:G83"/>
    <mergeCell ref="G84:G85"/>
    <mergeCell ref="A105:G106"/>
    <mergeCell ref="A52:G53"/>
  </mergeCells>
  <pageMargins left="0.6" right="0.159722222222222" top="0.6" bottom="0.179861111111111" header="0.229861111111111" footer="0.15"/>
  <pageSetup paperSize="1" orientation="portrait" verticalDpi="300"/>
  <headerFooter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FF0000"/>
  </sheetPr>
  <dimension ref="A1:J111"/>
  <sheetViews>
    <sheetView topLeftCell="A43" workbookViewId="0">
      <selection activeCell="L104" sqref="L104"/>
    </sheetView>
  </sheetViews>
  <sheetFormatPr defaultColWidth="9" defaultRowHeight="12"/>
  <cols>
    <col min="1" max="1" width="34.2890625" style="93" customWidth="1"/>
    <col min="2" max="2" width="7.2890625" style="93" customWidth="1"/>
    <col min="3" max="6" width="11" style="93" customWidth="1"/>
    <col min="7" max="7" width="12.7109375" style="93" customWidth="1"/>
    <col min="8" max="16384" width="9.140625" style="93"/>
  </cols>
  <sheetData>
    <row r="1" ht="13.5" customHeight="1" spans="1:2">
      <c r="A1" s="93" t="s">
        <v>0</v>
      </c>
      <c r="B1" s="201"/>
    </row>
    <row r="2" ht="13.5" customHeight="1" spans="1:2">
      <c r="A2" s="93" t="s">
        <v>248</v>
      </c>
      <c r="B2" s="201"/>
    </row>
    <row r="3" ht="15" customHeight="1" spans="1:2">
      <c r="A3" s="95"/>
      <c r="B3" s="201"/>
    </row>
    <row r="4" ht="15" customHeight="1" spans="2:2">
      <c r="B4" s="201"/>
    </row>
    <row r="5" ht="15" customHeight="1" spans="1:7">
      <c r="A5" s="97" t="s">
        <v>2</v>
      </c>
      <c r="B5" s="97"/>
      <c r="C5" s="97"/>
      <c r="D5" s="97"/>
      <c r="E5" s="97"/>
      <c r="F5" s="97"/>
      <c r="G5" s="97"/>
    </row>
    <row r="6" ht="15" customHeight="1" spans="1:7">
      <c r="A6" s="98" t="s">
        <v>61</v>
      </c>
      <c r="B6" s="98"/>
      <c r="C6" s="98"/>
      <c r="D6" s="98"/>
      <c r="E6" s="98"/>
      <c r="F6" s="98"/>
      <c r="G6" s="98"/>
    </row>
    <row r="7" spans="2:2">
      <c r="B7" s="201"/>
    </row>
    <row r="8" ht="15" spans="1:2">
      <c r="A8" s="202" t="s">
        <v>752</v>
      </c>
      <c r="B8" s="201"/>
    </row>
    <row r="9" ht="15" customHeight="1" spans="2:2">
      <c r="B9" s="201"/>
    </row>
    <row r="10" ht="15" customHeight="1" spans="1:7">
      <c r="A10" s="101" t="s">
        <v>5</v>
      </c>
      <c r="B10" s="179" t="s">
        <v>6</v>
      </c>
      <c r="C10" s="102" t="s">
        <v>7</v>
      </c>
      <c r="D10" s="139" t="s">
        <v>8</v>
      </c>
      <c r="E10" s="223"/>
      <c r="F10" s="140"/>
      <c r="G10" s="102" t="s">
        <v>9</v>
      </c>
    </row>
    <row r="11" ht="15" customHeight="1" spans="1:8">
      <c r="A11" s="105"/>
      <c r="B11" s="203"/>
      <c r="C11" s="106"/>
      <c r="D11" s="204" t="s">
        <v>10</v>
      </c>
      <c r="E11" s="204" t="s">
        <v>11</v>
      </c>
      <c r="F11" s="204" t="s">
        <v>12</v>
      </c>
      <c r="G11" s="106"/>
      <c r="H11" s="224"/>
    </row>
    <row r="12" ht="15" customHeight="1" spans="1:7">
      <c r="A12" s="105"/>
      <c r="B12" s="182"/>
      <c r="C12" s="105">
        <v>2020</v>
      </c>
      <c r="D12" s="205" t="s">
        <v>13</v>
      </c>
      <c r="E12" s="205" t="s">
        <v>14</v>
      </c>
      <c r="F12" s="205"/>
      <c r="G12" s="106">
        <v>2022</v>
      </c>
    </row>
    <row r="13" ht="9" customHeight="1" spans="1:7">
      <c r="A13" s="206"/>
      <c r="B13" s="207"/>
      <c r="C13" s="206"/>
      <c r="D13" s="206"/>
      <c r="E13" s="206"/>
      <c r="F13" s="206"/>
      <c r="G13" s="237"/>
    </row>
    <row r="14" ht="15" customHeight="1" spans="1:7">
      <c r="A14" s="113" t="s">
        <v>15</v>
      </c>
      <c r="B14" s="210" t="s">
        <v>16</v>
      </c>
      <c r="C14" s="212"/>
      <c r="D14" s="212"/>
      <c r="E14" s="212"/>
      <c r="F14" s="212"/>
      <c r="G14" s="212"/>
    </row>
    <row r="15" s="169" customFormat="1" ht="6.75" customHeight="1" spans="1:7">
      <c r="A15" s="212"/>
      <c r="B15" s="210"/>
      <c r="C15" s="114"/>
      <c r="D15" s="114"/>
      <c r="E15" s="114"/>
      <c r="F15" s="114"/>
      <c r="G15" s="114"/>
    </row>
    <row r="16" s="169" customFormat="1" ht="15" customHeight="1" spans="1:7">
      <c r="A16" s="114" t="s">
        <v>435</v>
      </c>
      <c r="B16" s="214" t="s">
        <v>18</v>
      </c>
      <c r="C16" s="215">
        <v>2072500.97</v>
      </c>
      <c r="D16" s="112">
        <v>1057283.26</v>
      </c>
      <c r="E16" s="112">
        <f>F16-D16</f>
        <v>1418087.74</v>
      </c>
      <c r="F16" s="112">
        <v>2475371</v>
      </c>
      <c r="G16" s="112">
        <v>2571792</v>
      </c>
    </row>
    <row r="17" s="169" customFormat="1" ht="15" customHeight="1" spans="1:7">
      <c r="A17" s="114" t="s">
        <v>438</v>
      </c>
      <c r="B17" s="214" t="s">
        <v>20</v>
      </c>
      <c r="C17" s="215">
        <v>234709.68</v>
      </c>
      <c r="D17" s="112">
        <v>116000</v>
      </c>
      <c r="E17" s="112">
        <f t="shared" ref="E17:E35" si="0">F17-D17</f>
        <v>139000</v>
      </c>
      <c r="F17" s="112">
        <v>255000</v>
      </c>
      <c r="G17" s="112">
        <v>264000</v>
      </c>
    </row>
    <row r="18" s="169" customFormat="1" ht="15" customHeight="1" spans="1:7">
      <c r="A18" s="114" t="s">
        <v>441</v>
      </c>
      <c r="B18" s="214" t="s">
        <v>26</v>
      </c>
      <c r="C18" s="215">
        <v>60000</v>
      </c>
      <c r="D18" s="112">
        <v>54000</v>
      </c>
      <c r="E18" s="112">
        <f t="shared" si="0"/>
        <v>12000</v>
      </c>
      <c r="F18" s="112">
        <v>66000</v>
      </c>
      <c r="G18" s="112">
        <v>66000</v>
      </c>
    </row>
    <row r="19" s="169" customFormat="1" ht="15" customHeight="1" spans="1:7">
      <c r="A19" s="114" t="s">
        <v>442</v>
      </c>
      <c r="B19" s="214" t="s">
        <v>28</v>
      </c>
      <c r="C19" s="215"/>
      <c r="D19" s="112"/>
      <c r="E19" s="112"/>
      <c r="F19" s="112"/>
      <c r="G19" s="112"/>
    </row>
    <row r="20" s="169" customFormat="1" ht="15" customHeight="1" spans="1:7">
      <c r="A20" s="114" t="s">
        <v>443</v>
      </c>
      <c r="B20" s="214"/>
      <c r="C20" s="215">
        <v>0</v>
      </c>
      <c r="D20" s="112">
        <v>0</v>
      </c>
      <c r="E20" s="112">
        <f t="shared" si="0"/>
        <v>5000</v>
      </c>
      <c r="F20" s="112">
        <v>5000</v>
      </c>
      <c r="G20" s="112">
        <v>10000</v>
      </c>
    </row>
    <row r="21" s="169" customFormat="1" ht="15" customHeight="1" spans="1:7">
      <c r="A21" s="114" t="s">
        <v>444</v>
      </c>
      <c r="B21" s="214"/>
      <c r="C21" s="215">
        <v>0</v>
      </c>
      <c r="D21" s="112">
        <v>0</v>
      </c>
      <c r="E21" s="112">
        <f t="shared" si="0"/>
        <v>0</v>
      </c>
      <c r="F21" s="112">
        <v>0</v>
      </c>
      <c r="G21" s="112">
        <v>12997</v>
      </c>
    </row>
    <row r="22" s="169" customFormat="1" ht="15" customHeight="1" spans="1:7">
      <c r="A22" s="114" t="s">
        <v>445</v>
      </c>
      <c r="B22" s="214" t="s">
        <v>32</v>
      </c>
      <c r="C22" s="215">
        <v>0</v>
      </c>
      <c r="D22" s="112">
        <v>0</v>
      </c>
      <c r="E22" s="112">
        <f t="shared" si="0"/>
        <v>15000</v>
      </c>
      <c r="F22" s="112">
        <v>15000</v>
      </c>
      <c r="G22" s="112">
        <v>15000</v>
      </c>
    </row>
    <row r="23" s="169" customFormat="1" ht="15" customHeight="1" spans="1:7">
      <c r="A23" s="114" t="s">
        <v>446</v>
      </c>
      <c r="B23" s="214" t="s">
        <v>34</v>
      </c>
      <c r="C23" s="215">
        <v>182142.25</v>
      </c>
      <c r="D23" s="112">
        <v>0</v>
      </c>
      <c r="E23" s="112">
        <f t="shared" si="0"/>
        <v>215175</v>
      </c>
      <c r="F23" s="112">
        <v>215175</v>
      </c>
      <c r="G23" s="112">
        <v>214316</v>
      </c>
    </row>
    <row r="24" s="169" customFormat="1" ht="15" customHeight="1" spans="1:7">
      <c r="A24" s="114" t="s">
        <v>447</v>
      </c>
      <c r="B24" s="214" t="s">
        <v>36</v>
      </c>
      <c r="C24" s="215">
        <v>49750</v>
      </c>
      <c r="D24" s="112">
        <v>0</v>
      </c>
      <c r="E24" s="112">
        <f t="shared" si="0"/>
        <v>55000</v>
      </c>
      <c r="F24" s="112">
        <v>55000</v>
      </c>
      <c r="G24" s="112">
        <v>55000</v>
      </c>
    </row>
    <row r="25" s="169" customFormat="1" ht="15" customHeight="1" spans="1:7">
      <c r="A25" s="114" t="s">
        <v>448</v>
      </c>
      <c r="B25" s="214" t="s">
        <v>38</v>
      </c>
      <c r="C25" s="215"/>
      <c r="D25" s="112"/>
      <c r="E25" s="112"/>
      <c r="F25" s="112"/>
      <c r="G25" s="112"/>
    </row>
    <row r="26" s="169" customFormat="1" ht="15" customHeight="1" spans="1:7">
      <c r="A26" s="114" t="s">
        <v>449</v>
      </c>
      <c r="B26" s="214"/>
      <c r="C26" s="215">
        <v>177028</v>
      </c>
      <c r="D26" s="112">
        <v>185103</v>
      </c>
      <c r="E26" s="112">
        <f t="shared" si="0"/>
        <v>21061</v>
      </c>
      <c r="F26" s="112">
        <v>206164</v>
      </c>
      <c r="G26" s="112">
        <v>214316</v>
      </c>
    </row>
    <row r="27" s="169" customFormat="1" ht="15" customHeight="1" spans="1:7">
      <c r="A27" s="114" t="s">
        <v>728</v>
      </c>
      <c r="B27" s="214"/>
      <c r="C27" s="215">
        <v>0</v>
      </c>
      <c r="D27" s="112">
        <v>0</v>
      </c>
      <c r="E27" s="112">
        <f t="shared" si="0"/>
        <v>0</v>
      </c>
      <c r="F27" s="112">
        <v>0</v>
      </c>
      <c r="G27" s="112">
        <v>55000</v>
      </c>
    </row>
    <row r="28" s="169" customFormat="1" ht="15" customHeight="1" spans="1:7">
      <c r="A28" s="114" t="s">
        <v>450</v>
      </c>
      <c r="B28" s="214"/>
      <c r="C28" s="215">
        <v>0</v>
      </c>
      <c r="D28" s="112">
        <v>0</v>
      </c>
      <c r="E28" s="112">
        <v>0</v>
      </c>
      <c r="F28" s="112">
        <v>0</v>
      </c>
      <c r="G28" s="112">
        <v>55000</v>
      </c>
    </row>
    <row r="29" s="169" customFormat="1" ht="15" customHeight="1" spans="1:7">
      <c r="A29" s="114" t="s">
        <v>451</v>
      </c>
      <c r="B29" s="214" t="s">
        <v>43</v>
      </c>
      <c r="C29" s="215">
        <v>248700.12</v>
      </c>
      <c r="D29" s="112">
        <v>126873.99</v>
      </c>
      <c r="E29" s="112">
        <f t="shared" si="0"/>
        <v>169567.41</v>
      </c>
      <c r="F29" s="112">
        <v>296441.4</v>
      </c>
      <c r="G29" s="112">
        <v>308616</v>
      </c>
    </row>
    <row r="30" s="169" customFormat="1" ht="15" customHeight="1" spans="1:7">
      <c r="A30" s="114" t="s">
        <v>452</v>
      </c>
      <c r="B30" s="214" t="s">
        <v>45</v>
      </c>
      <c r="C30" s="215">
        <v>11700</v>
      </c>
      <c r="D30" s="112">
        <v>5800</v>
      </c>
      <c r="E30" s="112">
        <f t="shared" si="0"/>
        <v>7000</v>
      </c>
      <c r="F30" s="112">
        <v>12800</v>
      </c>
      <c r="G30" s="112">
        <v>13200</v>
      </c>
    </row>
    <row r="31" s="169" customFormat="1" ht="15" customHeight="1" spans="1:7">
      <c r="A31" s="114" t="s">
        <v>453</v>
      </c>
      <c r="B31" s="214" t="s">
        <v>47</v>
      </c>
      <c r="C31" s="215">
        <v>31358.99</v>
      </c>
      <c r="D31" s="112">
        <v>15888.38</v>
      </c>
      <c r="E31" s="112">
        <f t="shared" si="0"/>
        <v>21097.22</v>
      </c>
      <c r="F31" s="112">
        <v>36985.6</v>
      </c>
      <c r="G31" s="112">
        <v>54300</v>
      </c>
    </row>
    <row r="32" s="169" customFormat="1" ht="15" customHeight="1" spans="1:7">
      <c r="A32" s="114" t="s">
        <v>454</v>
      </c>
      <c r="B32" s="214" t="s">
        <v>49</v>
      </c>
      <c r="C32" s="215">
        <v>11800</v>
      </c>
      <c r="D32" s="112">
        <v>5800</v>
      </c>
      <c r="E32" s="112">
        <f t="shared" si="0"/>
        <v>7000</v>
      </c>
      <c r="F32" s="112">
        <v>12800</v>
      </c>
      <c r="G32" s="112">
        <v>13200</v>
      </c>
    </row>
    <row r="33" s="169" customFormat="1" ht="15" customHeight="1" spans="1:7">
      <c r="A33" s="114" t="s">
        <v>729</v>
      </c>
      <c r="B33" s="214" t="s">
        <v>730</v>
      </c>
      <c r="C33" s="215"/>
      <c r="D33" s="112"/>
      <c r="E33" s="112"/>
      <c r="F33" s="112"/>
      <c r="G33" s="112"/>
    </row>
    <row r="34" s="169" customFormat="1" ht="15" customHeight="1" spans="1:7">
      <c r="A34" s="114" t="s">
        <v>731</v>
      </c>
      <c r="B34" s="214" t="s">
        <v>51</v>
      </c>
      <c r="C34" s="215">
        <v>688605.22</v>
      </c>
      <c r="D34" s="112">
        <v>0</v>
      </c>
      <c r="E34" s="112">
        <f t="shared" ref="E34" si="1">F34-D34</f>
        <v>38000</v>
      </c>
      <c r="F34" s="112">
        <v>38000</v>
      </c>
      <c r="G34" s="112">
        <v>0</v>
      </c>
    </row>
    <row r="35" s="169" customFormat="1" ht="15" customHeight="1" spans="1:7">
      <c r="A35" s="114" t="s">
        <v>732</v>
      </c>
      <c r="B35" s="214" t="s">
        <v>616</v>
      </c>
      <c r="C35" s="215">
        <v>0</v>
      </c>
      <c r="D35" s="112">
        <v>0</v>
      </c>
      <c r="E35" s="112">
        <f t="shared" si="0"/>
        <v>371096</v>
      </c>
      <c r="F35" s="112">
        <v>371096</v>
      </c>
      <c r="G35" s="112">
        <f>105094-55000</f>
        <v>50094</v>
      </c>
    </row>
    <row r="36" s="169" customFormat="1" ht="15" customHeight="1" spans="1:7">
      <c r="A36" s="114" t="s">
        <v>733</v>
      </c>
      <c r="B36" s="214"/>
      <c r="C36" s="112"/>
      <c r="D36" s="112"/>
      <c r="E36" s="112"/>
      <c r="F36" s="112"/>
      <c r="G36" s="112"/>
    </row>
    <row r="37" s="169" customFormat="1" ht="15" customHeight="1" spans="1:7">
      <c r="A37" s="114" t="s">
        <v>734</v>
      </c>
      <c r="B37" s="214"/>
      <c r="C37" s="112"/>
      <c r="D37" s="112"/>
      <c r="E37" s="112"/>
      <c r="F37" s="112"/>
      <c r="G37" s="112"/>
    </row>
    <row r="38" s="169" customFormat="1" ht="15" customHeight="1" spans="1:7">
      <c r="A38" s="114" t="s">
        <v>735</v>
      </c>
      <c r="B38" s="214"/>
      <c r="C38" s="112"/>
      <c r="D38" s="112"/>
      <c r="E38" s="112"/>
      <c r="F38" s="112"/>
      <c r="G38" s="112"/>
    </row>
    <row r="39" s="169" customFormat="1" ht="15" customHeight="1" spans="1:7">
      <c r="A39" s="114" t="s">
        <v>736</v>
      </c>
      <c r="B39" s="214" t="s">
        <v>18</v>
      </c>
      <c r="C39" s="112">
        <v>0</v>
      </c>
      <c r="D39" s="112">
        <v>0</v>
      </c>
      <c r="E39" s="112">
        <f t="shared" ref="E39:E42" si="2">+F39-D39</f>
        <v>0</v>
      </c>
      <c r="F39" s="112">
        <v>0</v>
      </c>
      <c r="G39" s="112">
        <v>68754</v>
      </c>
    </row>
    <row r="40" s="169" customFormat="1" ht="15" customHeight="1" spans="1:7">
      <c r="A40" s="114" t="s">
        <v>737</v>
      </c>
      <c r="B40" s="214" t="s">
        <v>34</v>
      </c>
      <c r="C40" s="112">
        <v>0</v>
      </c>
      <c r="D40" s="112">
        <v>0</v>
      </c>
      <c r="E40" s="112">
        <f t="shared" si="2"/>
        <v>0</v>
      </c>
      <c r="F40" s="112">
        <v>0</v>
      </c>
      <c r="G40" s="112">
        <v>9822</v>
      </c>
    </row>
    <row r="41" s="169" customFormat="1" ht="15" customHeight="1" spans="1:7">
      <c r="A41" s="114" t="s">
        <v>738</v>
      </c>
      <c r="B41" s="214" t="s">
        <v>43</v>
      </c>
      <c r="C41" s="112">
        <v>0</v>
      </c>
      <c r="D41" s="112">
        <v>0</v>
      </c>
      <c r="E41" s="112">
        <f t="shared" si="2"/>
        <v>0</v>
      </c>
      <c r="F41" s="112">
        <v>0</v>
      </c>
      <c r="G41" s="112">
        <v>8251</v>
      </c>
    </row>
    <row r="42" s="169" customFormat="1" ht="15" customHeight="1" spans="1:7">
      <c r="A42" s="114" t="s">
        <v>739</v>
      </c>
      <c r="B42" s="214" t="s">
        <v>47</v>
      </c>
      <c r="C42" s="112">
        <v>0</v>
      </c>
      <c r="D42" s="112">
        <v>0</v>
      </c>
      <c r="E42" s="112">
        <f t="shared" si="2"/>
        <v>0</v>
      </c>
      <c r="F42" s="112">
        <v>0</v>
      </c>
      <c r="G42" s="112">
        <v>2136</v>
      </c>
    </row>
    <row r="43" s="169" customFormat="1" ht="15" customHeight="1" spans="1:7">
      <c r="A43" s="114"/>
      <c r="B43" s="210"/>
      <c r="C43" s="211"/>
      <c r="D43" s="112"/>
      <c r="E43" s="112"/>
      <c r="F43" s="112"/>
      <c r="G43" s="112"/>
    </row>
    <row r="44" s="169" customFormat="1" ht="15" customHeight="1" spans="1:7">
      <c r="A44" s="179" t="s">
        <v>59</v>
      </c>
      <c r="B44" s="217"/>
      <c r="C44" s="148">
        <f>SUM(C16:C43)</f>
        <v>3768295.23</v>
      </c>
      <c r="D44" s="148">
        <f>SUM(D16:D43)</f>
        <v>1566748.63</v>
      </c>
      <c r="E44" s="148">
        <f>SUM(E16:E43)</f>
        <v>2494084.37</v>
      </c>
      <c r="F44" s="148">
        <f>SUM(F16:F43)</f>
        <v>4060833</v>
      </c>
      <c r="G44" s="148">
        <f>SUM(G16:G43)</f>
        <v>4061794</v>
      </c>
    </row>
    <row r="45" s="169" customFormat="1" ht="15" customHeight="1" spans="1:7">
      <c r="A45" s="182"/>
      <c r="B45" s="218"/>
      <c r="C45" s="151"/>
      <c r="D45" s="151"/>
      <c r="E45" s="151"/>
      <c r="F45" s="151"/>
      <c r="G45" s="151"/>
    </row>
    <row r="46" spans="1:1">
      <c r="A46" s="236"/>
    </row>
    <row r="47" spans="1:1">
      <c r="A47" s="236"/>
    </row>
    <row r="48" spans="1:1">
      <c r="A48" s="236"/>
    </row>
    <row r="49" spans="1:1">
      <c r="A49" s="236"/>
    </row>
    <row r="50" spans="1:1">
      <c r="A50" s="236"/>
    </row>
    <row r="51" ht="13.5" customHeight="1" spans="1:1">
      <c r="A51" s="236"/>
    </row>
    <row r="52" spans="1:7">
      <c r="A52" s="222"/>
      <c r="B52" s="222"/>
      <c r="C52" s="222"/>
      <c r="D52" s="222"/>
      <c r="E52" s="222"/>
      <c r="F52" s="222"/>
      <c r="G52" s="222"/>
    </row>
    <row r="53" spans="1:7">
      <c r="A53" s="222"/>
      <c r="B53" s="222"/>
      <c r="C53" s="222"/>
      <c r="D53" s="222"/>
      <c r="E53" s="222"/>
      <c r="F53" s="222"/>
      <c r="G53" s="222"/>
    </row>
    <row r="54" ht="13.5" customHeight="1" spans="1:2">
      <c r="A54" s="93" t="s">
        <v>0</v>
      </c>
      <c r="B54" s="201"/>
    </row>
    <row r="55" ht="13.5" customHeight="1" spans="1:2">
      <c r="A55" s="93" t="s">
        <v>251</v>
      </c>
      <c r="B55" s="201"/>
    </row>
    <row r="56" ht="15" customHeight="1" spans="1:2">
      <c r="A56" s="95"/>
      <c r="B56" s="201"/>
    </row>
    <row r="57" ht="15" customHeight="1" spans="2:2">
      <c r="B57" s="201"/>
    </row>
    <row r="58" ht="15" customHeight="1" spans="1:7">
      <c r="A58" s="97" t="s">
        <v>2</v>
      </c>
      <c r="B58" s="97"/>
      <c r="C58" s="97"/>
      <c r="D58" s="97"/>
      <c r="E58" s="97"/>
      <c r="F58" s="97"/>
      <c r="G58" s="97"/>
    </row>
    <row r="59" ht="15" customHeight="1" spans="1:7">
      <c r="A59" s="98" t="s">
        <v>3</v>
      </c>
      <c r="B59" s="98"/>
      <c r="C59" s="98"/>
      <c r="D59" s="98"/>
      <c r="E59" s="98"/>
      <c r="F59" s="98"/>
      <c r="G59" s="98"/>
    </row>
    <row r="60" spans="2:2">
      <c r="B60" s="201"/>
    </row>
    <row r="61" ht="14" spans="1:2">
      <c r="A61" s="202" t="s">
        <v>753</v>
      </c>
      <c r="B61" s="201"/>
    </row>
    <row r="62" ht="15" customHeight="1" spans="2:2">
      <c r="B62" s="201"/>
    </row>
    <row r="63" ht="15" customHeight="1" spans="1:7">
      <c r="A63" s="101" t="s">
        <v>5</v>
      </c>
      <c r="B63" s="179" t="s">
        <v>6</v>
      </c>
      <c r="C63" s="102" t="s">
        <v>7</v>
      </c>
      <c r="D63" s="139" t="s">
        <v>8</v>
      </c>
      <c r="E63" s="223"/>
      <c r="F63" s="140"/>
      <c r="G63" s="102" t="s">
        <v>9</v>
      </c>
    </row>
    <row r="64" ht="15" customHeight="1" spans="1:8">
      <c r="A64" s="105"/>
      <c r="B64" s="203"/>
      <c r="C64" s="106"/>
      <c r="D64" s="204" t="s">
        <v>10</v>
      </c>
      <c r="E64" s="204" t="s">
        <v>11</v>
      </c>
      <c r="F64" s="204" t="s">
        <v>12</v>
      </c>
      <c r="G64" s="106"/>
      <c r="H64" s="224"/>
    </row>
    <row r="65" ht="15" customHeight="1" spans="1:7">
      <c r="A65" s="105"/>
      <c r="B65" s="182"/>
      <c r="C65" s="105">
        <v>2020</v>
      </c>
      <c r="D65" s="205" t="s">
        <v>13</v>
      </c>
      <c r="E65" s="205" t="s">
        <v>14</v>
      </c>
      <c r="F65" s="205"/>
      <c r="G65" s="106">
        <v>2022</v>
      </c>
    </row>
    <row r="66" ht="9" customHeight="1" spans="1:7">
      <c r="A66" s="206"/>
      <c r="B66" s="207"/>
      <c r="C66" s="206"/>
      <c r="D66" s="206"/>
      <c r="E66" s="206"/>
      <c r="F66" s="206"/>
      <c r="G66" s="237"/>
    </row>
    <row r="67" ht="15" customHeight="1" spans="1:7">
      <c r="A67" s="113" t="s">
        <v>62</v>
      </c>
      <c r="B67" s="210" t="s">
        <v>63</v>
      </c>
      <c r="C67" s="212"/>
      <c r="D67" s="212"/>
      <c r="E67" s="212"/>
      <c r="F67" s="212"/>
      <c r="G67" s="212"/>
    </row>
    <row r="68" s="169" customFormat="1" ht="6.75" customHeight="1" spans="1:7">
      <c r="A68" s="212"/>
      <c r="B68" s="210"/>
      <c r="C68" s="114"/>
      <c r="D68" s="114"/>
      <c r="E68" s="114"/>
      <c r="F68" s="114"/>
      <c r="G68" s="114"/>
    </row>
    <row r="69" ht="15" customHeight="1" spans="1:7">
      <c r="A69" s="114" t="s">
        <v>252</v>
      </c>
      <c r="B69" s="214" t="s">
        <v>65</v>
      </c>
      <c r="C69" s="215">
        <v>9664</v>
      </c>
      <c r="D69" s="112">
        <v>2000</v>
      </c>
      <c r="E69" s="112">
        <f t="shared" ref="E69:E79" si="3">F69-D69</f>
        <v>22000</v>
      </c>
      <c r="F69" s="112">
        <v>24000</v>
      </c>
      <c r="G69" s="112">
        <v>12000</v>
      </c>
    </row>
    <row r="70" ht="15" customHeight="1" spans="1:7">
      <c r="A70" s="114" t="s">
        <v>253</v>
      </c>
      <c r="B70" s="214" t="s">
        <v>78</v>
      </c>
      <c r="C70" s="215">
        <v>3178.25</v>
      </c>
      <c r="D70" s="112">
        <v>1407</v>
      </c>
      <c r="E70" s="112">
        <f t="shared" si="3"/>
        <v>88593</v>
      </c>
      <c r="F70" s="112">
        <v>90000</v>
      </c>
      <c r="G70" s="112">
        <v>50000</v>
      </c>
    </row>
    <row r="71" ht="15" customHeight="1" spans="1:7">
      <c r="A71" s="114" t="s">
        <v>741</v>
      </c>
      <c r="B71" s="214" t="s">
        <v>167</v>
      </c>
      <c r="C71" s="215">
        <v>0</v>
      </c>
      <c r="D71" s="112">
        <v>0</v>
      </c>
      <c r="E71" s="112">
        <f t="shared" si="3"/>
        <v>120000</v>
      </c>
      <c r="F71" s="112">
        <v>120000</v>
      </c>
      <c r="G71" s="112">
        <v>48000</v>
      </c>
    </row>
    <row r="72" ht="15" customHeight="1" spans="1:7">
      <c r="A72" s="114" t="s">
        <v>742</v>
      </c>
      <c r="B72" s="214" t="s">
        <v>169</v>
      </c>
      <c r="C72" s="215">
        <v>2967406.84</v>
      </c>
      <c r="D72" s="112">
        <v>1023816.16</v>
      </c>
      <c r="E72" s="112">
        <f t="shared" si="3"/>
        <v>4434750.84</v>
      </c>
      <c r="F72" s="112">
        <v>5458567</v>
      </c>
      <c r="G72" s="112">
        <v>4200000</v>
      </c>
    </row>
    <row r="73" ht="15" customHeight="1" spans="1:7">
      <c r="A73" s="114" t="s">
        <v>743</v>
      </c>
      <c r="B73" s="214" t="s">
        <v>171</v>
      </c>
      <c r="C73" s="215">
        <v>2097.56</v>
      </c>
      <c r="D73" s="112">
        <v>0</v>
      </c>
      <c r="E73" s="112">
        <f t="shared" si="3"/>
        <v>15000</v>
      </c>
      <c r="F73" s="112">
        <v>15000</v>
      </c>
      <c r="G73" s="112">
        <v>15000</v>
      </c>
    </row>
    <row r="74" ht="15" customHeight="1" spans="1:7">
      <c r="A74" s="114" t="s">
        <v>744</v>
      </c>
      <c r="B74" s="214"/>
      <c r="C74" s="215"/>
      <c r="D74" s="112"/>
      <c r="E74" s="112"/>
      <c r="F74" s="112"/>
      <c r="G74" s="112"/>
    </row>
    <row r="75" ht="15" customHeight="1" spans="1:7">
      <c r="A75" s="114" t="s">
        <v>745</v>
      </c>
      <c r="B75" s="214" t="s">
        <v>528</v>
      </c>
      <c r="C75" s="215">
        <v>1065</v>
      </c>
      <c r="D75" s="112">
        <v>110</v>
      </c>
      <c r="E75" s="112">
        <f t="shared" si="3"/>
        <v>84890</v>
      </c>
      <c r="F75" s="112">
        <v>85000</v>
      </c>
      <c r="G75" s="112">
        <v>90000</v>
      </c>
    </row>
    <row r="76" ht="15" customHeight="1" spans="1:7">
      <c r="A76" s="114" t="s">
        <v>490</v>
      </c>
      <c r="B76" s="240" t="s">
        <v>110</v>
      </c>
      <c r="C76" s="215"/>
      <c r="D76" s="112"/>
      <c r="E76" s="112"/>
      <c r="F76" s="112"/>
      <c r="G76" s="112"/>
    </row>
    <row r="77" ht="15" customHeight="1" spans="1:7">
      <c r="A77" s="114" t="s">
        <v>746</v>
      </c>
      <c r="B77" s="240"/>
      <c r="C77" s="215">
        <v>0</v>
      </c>
      <c r="D77" s="112">
        <v>0</v>
      </c>
      <c r="E77" s="112">
        <f t="shared" si="3"/>
        <v>15000</v>
      </c>
      <c r="F77" s="112">
        <v>15000</v>
      </c>
      <c r="G77" s="112">
        <v>40000</v>
      </c>
    </row>
    <row r="78" ht="15" customHeight="1" spans="1:7">
      <c r="A78" s="114" t="s">
        <v>256</v>
      </c>
      <c r="B78" s="214" t="s">
        <v>99</v>
      </c>
      <c r="C78" s="215">
        <v>16036.2</v>
      </c>
      <c r="D78" s="112">
        <v>11289</v>
      </c>
      <c r="E78" s="112">
        <f t="shared" si="3"/>
        <v>73711</v>
      </c>
      <c r="F78" s="112">
        <v>85000</v>
      </c>
      <c r="G78" s="112">
        <v>43206</v>
      </c>
    </row>
    <row r="79" ht="15" customHeight="1" spans="1:7">
      <c r="A79" s="114" t="s">
        <v>747</v>
      </c>
      <c r="B79" s="214" t="s">
        <v>99</v>
      </c>
      <c r="C79" s="215">
        <v>443200</v>
      </c>
      <c r="D79" s="112">
        <v>169600</v>
      </c>
      <c r="E79" s="112">
        <f t="shared" si="3"/>
        <v>259000</v>
      </c>
      <c r="F79" s="112">
        <v>428600</v>
      </c>
      <c r="G79" s="112">
        <v>1080000</v>
      </c>
    </row>
    <row r="80" s="169" customFormat="1" ht="15" customHeight="1" spans="1:7">
      <c r="A80" s="114"/>
      <c r="B80" s="210"/>
      <c r="C80" s="215"/>
      <c r="D80" s="112"/>
      <c r="E80" s="112"/>
      <c r="F80" s="112"/>
      <c r="G80" s="112"/>
    </row>
    <row r="81" ht="16.5" customHeight="1" spans="1:7">
      <c r="A81" s="179" t="s">
        <v>262</v>
      </c>
      <c r="B81" s="217"/>
      <c r="C81" s="148">
        <f>SUM(C69:C79)</f>
        <v>3442647.85</v>
      </c>
      <c r="D81" s="148">
        <f>SUM(D69:D79)</f>
        <v>1208222.16</v>
      </c>
      <c r="E81" s="148">
        <f>SUM(E69:E79)</f>
        <v>5112944.84</v>
      </c>
      <c r="F81" s="148">
        <f>SUM(F69:F79)</f>
        <v>6321167</v>
      </c>
      <c r="G81" s="148">
        <f>SUM(G69:G79)</f>
        <v>5578206</v>
      </c>
    </row>
    <row r="82" ht="16.5" customHeight="1" spans="1:7">
      <c r="A82" s="182" t="s">
        <v>183</v>
      </c>
      <c r="B82" s="218"/>
      <c r="C82" s="151"/>
      <c r="D82" s="151"/>
      <c r="E82" s="151"/>
      <c r="F82" s="151"/>
      <c r="G82" s="151"/>
    </row>
    <row r="83" ht="16.5" customHeight="1" spans="1:7">
      <c r="A83" s="184" t="s">
        <v>238</v>
      </c>
      <c r="B83" s="217"/>
      <c r="C83" s="220">
        <f>SUM(C81,C44)</f>
        <v>7210943.08</v>
      </c>
      <c r="D83" s="220">
        <f>SUM(D81,D44)</f>
        <v>2774970.79</v>
      </c>
      <c r="E83" s="220">
        <f>SUM(E81,E44)</f>
        <v>7607029.21</v>
      </c>
      <c r="F83" s="220">
        <f>SUM(F81,F44)</f>
        <v>10382000</v>
      </c>
      <c r="G83" s="220">
        <f>SUM(G81,G44)</f>
        <v>9640000</v>
      </c>
    </row>
    <row r="84" ht="16.5" customHeight="1" spans="1:7">
      <c r="A84" s="186"/>
      <c r="B84" s="218"/>
      <c r="C84" s="221"/>
      <c r="D84" s="221"/>
      <c r="E84" s="221"/>
      <c r="F84" s="221"/>
      <c r="G84" s="221"/>
    </row>
    <row r="85" ht="15" customHeight="1"/>
    <row r="86" ht="15" customHeight="1"/>
    <row r="87" spans="1:5">
      <c r="A87" s="93" t="s">
        <v>239</v>
      </c>
      <c r="B87" s="93" t="s">
        <v>240</v>
      </c>
      <c r="E87" s="93" t="s">
        <v>241</v>
      </c>
    </row>
    <row r="88" ht="15" customHeight="1"/>
    <row r="89" ht="15" customHeight="1"/>
    <row r="90" ht="15" customHeight="1"/>
    <row r="91" ht="15" customHeight="1" spans="1:7">
      <c r="A91" s="199" t="s">
        <v>726</v>
      </c>
      <c r="B91" s="199" t="s">
        <v>243</v>
      </c>
      <c r="C91" s="199"/>
      <c r="D91" s="199"/>
      <c r="E91" s="199" t="s">
        <v>244</v>
      </c>
      <c r="F91" s="199"/>
      <c r="G91" s="199"/>
    </row>
    <row r="92" ht="15" customHeight="1" spans="1:7">
      <c r="A92" s="200" t="s">
        <v>276</v>
      </c>
      <c r="B92" s="200" t="s">
        <v>246</v>
      </c>
      <c r="C92" s="200"/>
      <c r="D92" s="200"/>
      <c r="E92" s="200" t="s">
        <v>247</v>
      </c>
      <c r="F92" s="200"/>
      <c r="G92" s="200"/>
    </row>
    <row r="93" spans="1:4">
      <c r="A93" s="200"/>
      <c r="B93" s="200"/>
      <c r="C93" s="200"/>
      <c r="D93" s="200"/>
    </row>
    <row r="103" spans="1:1">
      <c r="A103" s="243"/>
    </row>
    <row r="104" ht="23.25" customHeight="1"/>
    <row r="105" ht="12.75" customHeight="1" spans="1:7">
      <c r="A105" s="222"/>
      <c r="B105" s="222"/>
      <c r="C105" s="222"/>
      <c r="D105" s="222"/>
      <c r="E105" s="222"/>
      <c r="F105" s="222"/>
      <c r="G105" s="222"/>
    </row>
    <row r="106" ht="12.75" customHeight="1" spans="1:7">
      <c r="A106" s="222"/>
      <c r="B106" s="222"/>
      <c r="C106" s="222"/>
      <c r="D106" s="222"/>
      <c r="E106" s="222"/>
      <c r="F106" s="222"/>
      <c r="G106" s="222"/>
    </row>
    <row r="111" spans="10:10">
      <c r="J111" s="245"/>
    </row>
  </sheetData>
  <sheetProtection password="A9CD" sheet="1" objects="1"/>
  <mergeCells count="42">
    <mergeCell ref="A5:G5"/>
    <mergeCell ref="A6:G6"/>
    <mergeCell ref="D10:F10"/>
    <mergeCell ref="A58:G58"/>
    <mergeCell ref="A59:G59"/>
    <mergeCell ref="D63:F63"/>
    <mergeCell ref="B91:D91"/>
    <mergeCell ref="E91:G91"/>
    <mergeCell ref="B92:D92"/>
    <mergeCell ref="E92:G92"/>
    <mergeCell ref="B93:D93"/>
    <mergeCell ref="A10:A12"/>
    <mergeCell ref="A44:A45"/>
    <mergeCell ref="A63:A65"/>
    <mergeCell ref="A81:A82"/>
    <mergeCell ref="A83:A84"/>
    <mergeCell ref="B10:B12"/>
    <mergeCell ref="B63:B65"/>
    <mergeCell ref="B76:B77"/>
    <mergeCell ref="C10:C11"/>
    <mergeCell ref="C44:C45"/>
    <mergeCell ref="C63:C64"/>
    <mergeCell ref="C81:C82"/>
    <mergeCell ref="C83:C84"/>
    <mergeCell ref="D44:D45"/>
    <mergeCell ref="D81:D82"/>
    <mergeCell ref="D83:D84"/>
    <mergeCell ref="E44:E45"/>
    <mergeCell ref="E81:E82"/>
    <mergeCell ref="E83:E84"/>
    <mergeCell ref="F11:F12"/>
    <mergeCell ref="F44:F45"/>
    <mergeCell ref="F64:F65"/>
    <mergeCell ref="F81:F82"/>
    <mergeCell ref="F83:F84"/>
    <mergeCell ref="G10:G11"/>
    <mergeCell ref="G44:G45"/>
    <mergeCell ref="G63:G64"/>
    <mergeCell ref="G81:G82"/>
    <mergeCell ref="G83:G84"/>
    <mergeCell ref="A105:G106"/>
    <mergeCell ref="A52:G53"/>
  </mergeCells>
  <pageMargins left="0.6" right="0.159722222222222" top="0.6" bottom="0.179861111111111" header="0.229861111111111" footer="0.15"/>
  <pageSetup paperSize="1" orientation="portrait" verticalDpi="300"/>
  <headerFooter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FFC000"/>
  </sheetPr>
  <dimension ref="A1:H107"/>
  <sheetViews>
    <sheetView topLeftCell="A21" workbookViewId="0">
      <selection activeCell="D33" sqref="D33"/>
    </sheetView>
  </sheetViews>
  <sheetFormatPr defaultColWidth="9" defaultRowHeight="12" outlineLevelCol="7"/>
  <cols>
    <col min="1" max="1" width="34.2890625" style="93" customWidth="1"/>
    <col min="2" max="2" width="7.2890625" style="93" customWidth="1"/>
    <col min="3" max="6" width="11" style="93" customWidth="1"/>
    <col min="7" max="7" width="12.859375" style="93" customWidth="1"/>
    <col min="8" max="16384" width="9.140625" style="93"/>
  </cols>
  <sheetData>
    <row r="1" ht="13.5" customHeight="1" spans="1:2">
      <c r="A1" s="93" t="s">
        <v>0</v>
      </c>
      <c r="B1" s="201"/>
    </row>
    <row r="2" ht="13.5" customHeight="1" spans="1:2">
      <c r="A2" s="93" t="s">
        <v>248</v>
      </c>
      <c r="B2" s="201"/>
    </row>
    <row r="3" ht="15" customHeight="1" spans="1:2">
      <c r="A3" s="95"/>
      <c r="B3" s="201"/>
    </row>
    <row r="4" ht="15" customHeight="1" spans="2:2">
      <c r="B4" s="201"/>
    </row>
    <row r="5" ht="15" customHeight="1" spans="1:7">
      <c r="A5" s="97" t="s">
        <v>2</v>
      </c>
      <c r="B5" s="97"/>
      <c r="C5" s="97"/>
      <c r="D5" s="97"/>
      <c r="E5" s="97"/>
      <c r="F5" s="97"/>
      <c r="G5" s="97"/>
    </row>
    <row r="6" ht="15" customHeight="1" spans="1:7">
      <c r="A6" s="98" t="s">
        <v>61</v>
      </c>
      <c r="B6" s="98"/>
      <c r="C6" s="98"/>
      <c r="D6" s="98"/>
      <c r="E6" s="98"/>
      <c r="F6" s="98"/>
      <c r="G6" s="98"/>
    </row>
    <row r="7" spans="2:2">
      <c r="B7" s="201"/>
    </row>
    <row r="8" ht="15" spans="1:2">
      <c r="A8" s="202" t="s">
        <v>754</v>
      </c>
      <c r="B8" s="201"/>
    </row>
    <row r="9" ht="15" customHeight="1" spans="2:2">
      <c r="B9" s="201"/>
    </row>
    <row r="10" ht="15" customHeight="1" spans="1:7">
      <c r="A10" s="101" t="s">
        <v>5</v>
      </c>
      <c r="B10" s="179" t="s">
        <v>6</v>
      </c>
      <c r="C10" s="102" t="s">
        <v>7</v>
      </c>
      <c r="D10" s="139" t="s">
        <v>8</v>
      </c>
      <c r="E10" s="223"/>
      <c r="F10" s="140"/>
      <c r="G10" s="102" t="s">
        <v>9</v>
      </c>
    </row>
    <row r="11" ht="15" customHeight="1" spans="1:8">
      <c r="A11" s="105"/>
      <c r="B11" s="203"/>
      <c r="C11" s="106"/>
      <c r="D11" s="204" t="s">
        <v>10</v>
      </c>
      <c r="E11" s="204" t="s">
        <v>11</v>
      </c>
      <c r="F11" s="204" t="s">
        <v>12</v>
      </c>
      <c r="G11" s="106"/>
      <c r="H11" s="224"/>
    </row>
    <row r="12" ht="15" customHeight="1" spans="1:7">
      <c r="A12" s="105"/>
      <c r="B12" s="182"/>
      <c r="C12" s="105">
        <v>2020</v>
      </c>
      <c r="D12" s="205" t="s">
        <v>13</v>
      </c>
      <c r="E12" s="205" t="s">
        <v>14</v>
      </c>
      <c r="F12" s="205"/>
      <c r="G12" s="106">
        <v>2022</v>
      </c>
    </row>
    <row r="13" ht="9" customHeight="1" spans="1:7">
      <c r="A13" s="206"/>
      <c r="B13" s="207"/>
      <c r="C13" s="206"/>
      <c r="D13" s="206"/>
      <c r="E13" s="206"/>
      <c r="F13" s="206"/>
      <c r="G13" s="237"/>
    </row>
    <row r="14" ht="15" customHeight="1" spans="1:7">
      <c r="A14" s="113" t="s">
        <v>15</v>
      </c>
      <c r="B14" s="210" t="s">
        <v>16</v>
      </c>
      <c r="C14" s="212"/>
      <c r="D14" s="212"/>
      <c r="E14" s="212"/>
      <c r="F14" s="212"/>
      <c r="G14" s="212"/>
    </row>
    <row r="15" s="169" customFormat="1" ht="6.75" customHeight="1" spans="1:7">
      <c r="A15" s="212"/>
      <c r="B15" s="210"/>
      <c r="C15" s="114"/>
      <c r="D15" s="114"/>
      <c r="E15" s="114"/>
      <c r="F15" s="114"/>
      <c r="G15" s="114"/>
    </row>
    <row r="16" s="169" customFormat="1" ht="15" customHeight="1" spans="1:7">
      <c r="A16" s="114" t="s">
        <v>435</v>
      </c>
      <c r="B16" s="214" t="s">
        <v>18</v>
      </c>
      <c r="C16" s="215">
        <v>1548108.38</v>
      </c>
      <c r="D16" s="112">
        <v>885497.16</v>
      </c>
      <c r="E16" s="112">
        <f>F16-D16</f>
        <v>1063033.84</v>
      </c>
      <c r="F16" s="112">
        <v>1948531</v>
      </c>
      <c r="G16" s="112">
        <v>2051892</v>
      </c>
    </row>
    <row r="17" s="169" customFormat="1" ht="15" customHeight="1" spans="1:7">
      <c r="A17" s="114" t="s">
        <v>438</v>
      </c>
      <c r="B17" s="214" t="s">
        <v>20</v>
      </c>
      <c r="C17" s="215">
        <v>173290.32</v>
      </c>
      <c r="D17" s="112">
        <v>100000</v>
      </c>
      <c r="E17" s="112">
        <f t="shared" ref="E17:E34" si="0">F17-D17</f>
        <v>116000</v>
      </c>
      <c r="F17" s="112">
        <v>216000</v>
      </c>
      <c r="G17" s="112">
        <v>216000</v>
      </c>
    </row>
    <row r="18" s="169" customFormat="1" ht="15" customHeight="1" spans="1:7">
      <c r="A18" s="114" t="s">
        <v>441</v>
      </c>
      <c r="B18" s="214" t="s">
        <v>26</v>
      </c>
      <c r="C18" s="215">
        <v>42000</v>
      </c>
      <c r="D18" s="112">
        <v>48000</v>
      </c>
      <c r="E18" s="112">
        <f t="shared" si="0"/>
        <v>6000</v>
      </c>
      <c r="F18" s="112">
        <v>54000</v>
      </c>
      <c r="G18" s="112">
        <v>54000</v>
      </c>
    </row>
    <row r="19" s="169" customFormat="1" ht="15" customHeight="1" spans="1:7">
      <c r="A19" s="114" t="s">
        <v>442</v>
      </c>
      <c r="B19" s="214" t="s">
        <v>28</v>
      </c>
      <c r="C19" s="215"/>
      <c r="D19" s="112"/>
      <c r="E19" s="112"/>
      <c r="F19" s="112"/>
      <c r="G19" s="112"/>
    </row>
    <row r="20" s="169" customFormat="1" ht="15" customHeight="1" spans="1:7">
      <c r="A20" s="114" t="s">
        <v>443</v>
      </c>
      <c r="B20" s="214"/>
      <c r="C20" s="215">
        <v>30000</v>
      </c>
      <c r="D20" s="112">
        <v>0</v>
      </c>
      <c r="E20" s="112">
        <f t="shared" si="0"/>
        <v>0</v>
      </c>
      <c r="F20" s="112">
        <v>0</v>
      </c>
      <c r="G20" s="112">
        <v>5000</v>
      </c>
    </row>
    <row r="21" s="169" customFormat="1" ht="15" customHeight="1" spans="1:7">
      <c r="A21" s="114" t="s">
        <v>444</v>
      </c>
      <c r="B21" s="214"/>
      <c r="C21" s="215">
        <v>0</v>
      </c>
      <c r="D21" s="112">
        <v>0</v>
      </c>
      <c r="E21" s="112">
        <f t="shared" si="0"/>
        <v>0</v>
      </c>
      <c r="F21" s="112">
        <v>0</v>
      </c>
      <c r="G21" s="112">
        <v>8187</v>
      </c>
    </row>
    <row r="22" s="169" customFormat="1" ht="15" customHeight="1" spans="1:7">
      <c r="A22" s="114" t="s">
        <v>445</v>
      </c>
      <c r="B22" s="214" t="s">
        <v>32</v>
      </c>
      <c r="C22" s="215">
        <v>0</v>
      </c>
      <c r="D22" s="112">
        <v>0</v>
      </c>
      <c r="E22" s="112">
        <f t="shared" si="0"/>
        <v>10000</v>
      </c>
      <c r="F22" s="112">
        <v>10000</v>
      </c>
      <c r="G22" s="112">
        <v>10000</v>
      </c>
    </row>
    <row r="23" s="169" customFormat="1" ht="15" customHeight="1" spans="1:7">
      <c r="A23" s="114" t="s">
        <v>446</v>
      </c>
      <c r="B23" s="214" t="s">
        <v>34</v>
      </c>
      <c r="C23" s="215">
        <v>130194</v>
      </c>
      <c r="D23" s="112">
        <v>0</v>
      </c>
      <c r="E23" s="112">
        <f t="shared" si="0"/>
        <v>170488</v>
      </c>
      <c r="F23" s="112">
        <v>170488</v>
      </c>
      <c r="G23" s="112">
        <v>170991</v>
      </c>
    </row>
    <row r="24" s="169" customFormat="1" ht="15" customHeight="1" spans="1:7">
      <c r="A24" s="114" t="s">
        <v>447</v>
      </c>
      <c r="B24" s="214" t="s">
        <v>36</v>
      </c>
      <c r="C24" s="215">
        <v>35500</v>
      </c>
      <c r="D24" s="112">
        <v>0</v>
      </c>
      <c r="E24" s="112">
        <f t="shared" si="0"/>
        <v>45000</v>
      </c>
      <c r="F24" s="112">
        <v>45000</v>
      </c>
      <c r="G24" s="112">
        <v>45000</v>
      </c>
    </row>
    <row r="25" s="169" customFormat="1" ht="15" customHeight="1" spans="1:7">
      <c r="A25" s="114" t="s">
        <v>448</v>
      </c>
      <c r="B25" s="214" t="s">
        <v>38</v>
      </c>
      <c r="C25" s="215"/>
      <c r="D25" s="112"/>
      <c r="E25" s="112"/>
      <c r="F25" s="112"/>
      <c r="G25" s="112"/>
    </row>
    <row r="26" s="169" customFormat="1" ht="15" customHeight="1" spans="1:7">
      <c r="A26" s="114" t="s">
        <v>449</v>
      </c>
      <c r="B26" s="214"/>
      <c r="C26" s="215">
        <v>124696</v>
      </c>
      <c r="D26" s="112">
        <v>143213</v>
      </c>
      <c r="E26" s="112">
        <f t="shared" si="0"/>
        <v>20327</v>
      </c>
      <c r="F26" s="112">
        <v>163540</v>
      </c>
      <c r="G26" s="112">
        <v>170991</v>
      </c>
    </row>
    <row r="27" s="169" customFormat="1" ht="15" customHeight="1" spans="1:7">
      <c r="A27" s="114" t="s">
        <v>728</v>
      </c>
      <c r="B27" s="214"/>
      <c r="C27" s="215">
        <v>0</v>
      </c>
      <c r="D27" s="112">
        <v>0</v>
      </c>
      <c r="E27" s="112">
        <f t="shared" si="0"/>
        <v>0</v>
      </c>
      <c r="F27" s="112">
        <v>0</v>
      </c>
      <c r="G27" s="112">
        <v>45000</v>
      </c>
    </row>
    <row r="28" s="169" customFormat="1" ht="15" customHeight="1" spans="1:7">
      <c r="A28" s="114" t="s">
        <v>450</v>
      </c>
      <c r="B28" s="214"/>
      <c r="C28" s="215">
        <v>0</v>
      </c>
      <c r="D28" s="112">
        <v>0</v>
      </c>
      <c r="E28" s="112">
        <v>0</v>
      </c>
      <c r="F28" s="112">
        <v>0</v>
      </c>
      <c r="G28" s="112">
        <v>45000</v>
      </c>
    </row>
    <row r="29" s="169" customFormat="1" ht="15" customHeight="1" spans="1:7">
      <c r="A29" s="114" t="s">
        <v>451</v>
      </c>
      <c r="B29" s="214" t="s">
        <v>43</v>
      </c>
      <c r="C29" s="215">
        <v>185773</v>
      </c>
      <c r="D29" s="112">
        <v>106259.66</v>
      </c>
      <c r="E29" s="112">
        <f t="shared" si="0"/>
        <v>135037.34</v>
      </c>
      <c r="F29" s="112">
        <v>241297</v>
      </c>
      <c r="G29" s="112">
        <v>246228</v>
      </c>
    </row>
    <row r="30" s="169" customFormat="1" ht="15" customHeight="1" spans="1:7">
      <c r="A30" s="114" t="s">
        <v>452</v>
      </c>
      <c r="B30" s="214" t="s">
        <v>45</v>
      </c>
      <c r="C30" s="215">
        <v>8700</v>
      </c>
      <c r="D30" s="112">
        <v>5000</v>
      </c>
      <c r="E30" s="112">
        <f t="shared" si="0"/>
        <v>5800</v>
      </c>
      <c r="F30" s="112">
        <v>10800</v>
      </c>
      <c r="G30" s="112">
        <v>10800</v>
      </c>
    </row>
    <row r="31" s="169" customFormat="1" ht="15" customHeight="1" spans="1:7">
      <c r="A31" s="114" t="s">
        <v>453</v>
      </c>
      <c r="B31" s="214" t="s">
        <v>47</v>
      </c>
      <c r="C31" s="215">
        <v>23292.18</v>
      </c>
      <c r="D31" s="112">
        <v>13283.14</v>
      </c>
      <c r="E31" s="112">
        <f t="shared" si="0"/>
        <v>17187.86</v>
      </c>
      <c r="F31" s="112">
        <v>30471</v>
      </c>
      <c r="G31" s="112">
        <v>40132</v>
      </c>
    </row>
    <row r="32" s="169" customFormat="1" ht="15" customHeight="1" spans="1:7">
      <c r="A32" s="114" t="s">
        <v>454</v>
      </c>
      <c r="B32" s="214" t="s">
        <v>49</v>
      </c>
      <c r="C32" s="215">
        <v>8700</v>
      </c>
      <c r="D32" s="112">
        <v>5000</v>
      </c>
      <c r="E32" s="112">
        <f t="shared" si="0"/>
        <v>5800</v>
      </c>
      <c r="F32" s="112">
        <v>10800</v>
      </c>
      <c r="G32" s="112">
        <v>10800</v>
      </c>
    </row>
    <row r="33" s="169" customFormat="1" ht="15" customHeight="1" spans="1:7">
      <c r="A33" s="114" t="s">
        <v>729</v>
      </c>
      <c r="B33" s="214" t="s">
        <v>616</v>
      </c>
      <c r="C33" s="215"/>
      <c r="D33" s="112"/>
      <c r="E33" s="112"/>
      <c r="F33" s="112"/>
      <c r="G33" s="112"/>
    </row>
    <row r="34" s="169" customFormat="1" ht="15" customHeight="1" spans="1:7">
      <c r="A34" s="114" t="s">
        <v>732</v>
      </c>
      <c r="B34" s="214"/>
      <c r="C34" s="215">
        <v>0</v>
      </c>
      <c r="D34" s="112">
        <v>0</v>
      </c>
      <c r="E34" s="112">
        <f t="shared" si="0"/>
        <v>295663</v>
      </c>
      <c r="F34" s="112">
        <v>295663</v>
      </c>
      <c r="G34" s="112">
        <f>107797-45000</f>
        <v>62797</v>
      </c>
    </row>
    <row r="35" s="169" customFormat="1" ht="15" customHeight="1" spans="1:7">
      <c r="A35" s="114" t="s">
        <v>733</v>
      </c>
      <c r="B35" s="214"/>
      <c r="C35" s="112"/>
      <c r="D35" s="112"/>
      <c r="E35" s="112"/>
      <c r="F35" s="112"/>
      <c r="G35" s="112"/>
    </row>
    <row r="36" s="169" customFormat="1" ht="15" customHeight="1" spans="1:7">
      <c r="A36" s="114" t="s">
        <v>734</v>
      </c>
      <c r="B36" s="214"/>
      <c r="C36" s="112"/>
      <c r="D36" s="112"/>
      <c r="E36" s="112"/>
      <c r="F36" s="112"/>
      <c r="G36" s="112"/>
    </row>
    <row r="37" s="169" customFormat="1" ht="15" customHeight="1" spans="1:7">
      <c r="A37" s="114" t="s">
        <v>735</v>
      </c>
      <c r="B37" s="214"/>
      <c r="C37" s="112"/>
      <c r="D37" s="112"/>
      <c r="E37" s="112"/>
      <c r="F37" s="112"/>
      <c r="G37" s="112"/>
    </row>
    <row r="38" s="169" customFormat="1" ht="15" customHeight="1" spans="1:7">
      <c r="A38" s="114" t="s">
        <v>736</v>
      </c>
      <c r="B38" s="214" t="s">
        <v>18</v>
      </c>
      <c r="C38" s="112">
        <v>0</v>
      </c>
      <c r="D38" s="112">
        <v>0</v>
      </c>
      <c r="E38" s="112">
        <f t="shared" ref="E38:E41" si="1">+F38-D38</f>
        <v>0</v>
      </c>
      <c r="F38" s="112">
        <v>0</v>
      </c>
      <c r="G38" s="112">
        <v>52262</v>
      </c>
    </row>
    <row r="39" s="169" customFormat="1" ht="15" customHeight="1" spans="1:7">
      <c r="A39" s="114" t="s">
        <v>737</v>
      </c>
      <c r="B39" s="214" t="s">
        <v>34</v>
      </c>
      <c r="C39" s="112">
        <v>0</v>
      </c>
      <c r="D39" s="112">
        <v>0</v>
      </c>
      <c r="E39" s="112">
        <f t="shared" si="1"/>
        <v>0</v>
      </c>
      <c r="F39" s="112">
        <v>0</v>
      </c>
      <c r="G39" s="112">
        <v>7466</v>
      </c>
    </row>
    <row r="40" s="169" customFormat="1" ht="15" customHeight="1" spans="1:7">
      <c r="A40" s="114" t="s">
        <v>738</v>
      </c>
      <c r="B40" s="214" t="s">
        <v>43</v>
      </c>
      <c r="C40" s="112">
        <v>0</v>
      </c>
      <c r="D40" s="112">
        <v>0</v>
      </c>
      <c r="E40" s="112">
        <f t="shared" si="1"/>
        <v>0</v>
      </c>
      <c r="F40" s="112">
        <v>0</v>
      </c>
      <c r="G40" s="112">
        <v>6272</v>
      </c>
    </row>
    <row r="41" s="169" customFormat="1" ht="15" customHeight="1" spans="1:7">
      <c r="A41" s="114" t="s">
        <v>739</v>
      </c>
      <c r="B41" s="214" t="s">
        <v>47</v>
      </c>
      <c r="C41" s="112">
        <v>0</v>
      </c>
      <c r="D41" s="112">
        <v>0</v>
      </c>
      <c r="E41" s="112">
        <f t="shared" si="1"/>
        <v>0</v>
      </c>
      <c r="F41" s="112">
        <v>0</v>
      </c>
      <c r="G41" s="112">
        <v>1488</v>
      </c>
    </row>
    <row r="42" s="169" customFormat="1" ht="15" customHeight="1" spans="1:7">
      <c r="A42" s="114"/>
      <c r="B42" s="214"/>
      <c r="C42" s="215"/>
      <c r="D42" s="112"/>
      <c r="E42" s="112"/>
      <c r="F42" s="112"/>
      <c r="G42" s="112"/>
    </row>
    <row r="43" s="169" customFormat="1" ht="15" customHeight="1" spans="1:7">
      <c r="A43" s="179" t="s">
        <v>59</v>
      </c>
      <c r="B43" s="217"/>
      <c r="C43" s="148">
        <f>SUM(C16:C42)</f>
        <v>2310253.88</v>
      </c>
      <c r="D43" s="148">
        <f>SUM(D16:D42)</f>
        <v>1306252.96</v>
      </c>
      <c r="E43" s="148">
        <f>SUM(E16:E42)</f>
        <v>1890337.04</v>
      </c>
      <c r="F43" s="148">
        <f>SUM(F16:F42)</f>
        <v>3196590</v>
      </c>
      <c r="G43" s="148">
        <f>SUM(G16:G42)</f>
        <v>3260306</v>
      </c>
    </row>
    <row r="44" s="169" customFormat="1" ht="15" customHeight="1" spans="1:7">
      <c r="A44" s="182"/>
      <c r="B44" s="218"/>
      <c r="C44" s="151"/>
      <c r="D44" s="151"/>
      <c r="E44" s="151"/>
      <c r="F44" s="151"/>
      <c r="G44" s="151"/>
    </row>
    <row r="45" spans="1:1">
      <c r="A45" s="236"/>
    </row>
    <row r="46" spans="1:1">
      <c r="A46" s="236"/>
    </row>
    <row r="47" spans="1:1">
      <c r="A47" s="236"/>
    </row>
    <row r="48" spans="1:1">
      <c r="A48" s="236"/>
    </row>
    <row r="49" spans="1:3">
      <c r="A49" s="236"/>
      <c r="C49" s="243"/>
    </row>
    <row r="50" spans="1:1">
      <c r="A50" s="236"/>
    </row>
    <row r="51" ht="15" customHeight="1" spans="1:1">
      <c r="A51" s="236"/>
    </row>
    <row r="52" ht="12.75" customHeight="1" spans="1:7">
      <c r="A52" s="222"/>
      <c r="B52" s="222"/>
      <c r="C52" s="222"/>
      <c r="D52" s="222"/>
      <c r="E52" s="222"/>
      <c r="F52" s="222"/>
      <c r="G52" s="222"/>
    </row>
    <row r="53" ht="12.75" customHeight="1" spans="1:7">
      <c r="A53" s="222"/>
      <c r="B53" s="222"/>
      <c r="C53" s="222"/>
      <c r="D53" s="222"/>
      <c r="E53" s="222"/>
      <c r="F53" s="222"/>
      <c r="G53" s="222"/>
    </row>
    <row r="54" ht="13.5" customHeight="1" spans="1:2">
      <c r="A54" s="93" t="s">
        <v>0</v>
      </c>
      <c r="B54" s="201"/>
    </row>
    <row r="55" ht="13.5" customHeight="1" spans="1:2">
      <c r="A55" s="93" t="s">
        <v>251</v>
      </c>
      <c r="B55" s="201"/>
    </row>
    <row r="56" ht="15" customHeight="1" spans="1:2">
      <c r="A56" s="95"/>
      <c r="B56" s="201"/>
    </row>
    <row r="57" ht="15" customHeight="1" spans="2:2">
      <c r="B57" s="201"/>
    </row>
    <row r="58" ht="15" customHeight="1" spans="1:7">
      <c r="A58" s="97" t="s">
        <v>2</v>
      </c>
      <c r="B58" s="97"/>
      <c r="C58" s="97"/>
      <c r="D58" s="97"/>
      <c r="E58" s="97"/>
      <c r="F58" s="97"/>
      <c r="G58" s="97"/>
    </row>
    <row r="59" ht="15" customHeight="1" spans="1:7">
      <c r="A59" s="98" t="s">
        <v>3</v>
      </c>
      <c r="B59" s="98"/>
      <c r="C59" s="98"/>
      <c r="D59" s="98"/>
      <c r="E59" s="98"/>
      <c r="F59" s="98"/>
      <c r="G59" s="98"/>
    </row>
    <row r="60" spans="2:2">
      <c r="B60" s="201"/>
    </row>
    <row r="61" ht="14" spans="1:2">
      <c r="A61" s="202" t="s">
        <v>755</v>
      </c>
      <c r="B61" s="201"/>
    </row>
    <row r="62" ht="15" customHeight="1" spans="2:2">
      <c r="B62" s="201"/>
    </row>
    <row r="63" ht="15" customHeight="1" spans="1:7">
      <c r="A63" s="101" t="s">
        <v>5</v>
      </c>
      <c r="B63" s="179" t="s">
        <v>6</v>
      </c>
      <c r="C63" s="102" t="s">
        <v>7</v>
      </c>
      <c r="D63" s="139" t="s">
        <v>8</v>
      </c>
      <c r="E63" s="223"/>
      <c r="F63" s="140"/>
      <c r="G63" s="102" t="s">
        <v>9</v>
      </c>
    </row>
    <row r="64" ht="15" customHeight="1" spans="1:8">
      <c r="A64" s="105"/>
      <c r="B64" s="203"/>
      <c r="C64" s="106"/>
      <c r="D64" s="204" t="s">
        <v>10</v>
      </c>
      <c r="E64" s="204" t="s">
        <v>11</v>
      </c>
      <c r="F64" s="204" t="s">
        <v>12</v>
      </c>
      <c r="G64" s="106"/>
      <c r="H64" s="224"/>
    </row>
    <row r="65" ht="15" customHeight="1" spans="1:7">
      <c r="A65" s="105"/>
      <c r="B65" s="182"/>
      <c r="C65" s="105">
        <v>2020</v>
      </c>
      <c r="D65" s="205" t="s">
        <v>13</v>
      </c>
      <c r="E65" s="205" t="s">
        <v>14</v>
      </c>
      <c r="F65" s="205"/>
      <c r="G65" s="106">
        <v>2022</v>
      </c>
    </row>
    <row r="66" ht="9" customHeight="1" spans="1:7">
      <c r="A66" s="206"/>
      <c r="B66" s="207"/>
      <c r="C66" s="239"/>
      <c r="D66" s="206"/>
      <c r="E66" s="206"/>
      <c r="F66" s="206"/>
      <c r="G66" s="237"/>
    </row>
    <row r="67" ht="15" customHeight="1" spans="1:7">
      <c r="A67" s="113" t="s">
        <v>62</v>
      </c>
      <c r="B67" s="210" t="s">
        <v>63</v>
      </c>
      <c r="C67" s="215"/>
      <c r="D67" s="212"/>
      <c r="E67" s="212"/>
      <c r="F67" s="212"/>
      <c r="G67" s="212"/>
    </row>
    <row r="68" s="169" customFormat="1" ht="6.75" customHeight="1" spans="1:7">
      <c r="A68" s="212"/>
      <c r="B68" s="210"/>
      <c r="C68" s="215"/>
      <c r="D68" s="114"/>
      <c r="E68" s="114"/>
      <c r="F68" s="114"/>
      <c r="G68" s="114"/>
    </row>
    <row r="69" ht="15" customHeight="1" spans="1:7">
      <c r="A69" s="114" t="s">
        <v>252</v>
      </c>
      <c r="B69" s="214" t="s">
        <v>65</v>
      </c>
      <c r="C69" s="215">
        <v>18442</v>
      </c>
      <c r="D69" s="112">
        <v>4000</v>
      </c>
      <c r="E69" s="112">
        <f t="shared" ref="E69:E79" si="2">F69-D69</f>
        <v>8000</v>
      </c>
      <c r="F69" s="112">
        <v>12000</v>
      </c>
      <c r="G69" s="112">
        <v>12000</v>
      </c>
    </row>
    <row r="70" ht="15" customHeight="1" spans="1:7">
      <c r="A70" s="114" t="s">
        <v>253</v>
      </c>
      <c r="B70" s="214" t="s">
        <v>78</v>
      </c>
      <c r="C70" s="215">
        <v>0</v>
      </c>
      <c r="D70" s="112">
        <v>0</v>
      </c>
      <c r="E70" s="112">
        <f t="shared" si="2"/>
        <v>40000</v>
      </c>
      <c r="F70" s="112">
        <v>40000</v>
      </c>
      <c r="G70" s="112">
        <v>35000</v>
      </c>
    </row>
    <row r="71" ht="15" customHeight="1" spans="1:7">
      <c r="A71" s="114" t="s">
        <v>741</v>
      </c>
      <c r="B71" s="214" t="s">
        <v>167</v>
      </c>
      <c r="C71" s="215">
        <v>0</v>
      </c>
      <c r="D71" s="112">
        <v>0</v>
      </c>
      <c r="E71" s="112">
        <f t="shared" si="2"/>
        <v>60000</v>
      </c>
      <c r="F71" s="112">
        <v>60000</v>
      </c>
      <c r="G71" s="112">
        <v>24000</v>
      </c>
    </row>
    <row r="72" ht="15" customHeight="1" spans="1:7">
      <c r="A72" s="114" t="s">
        <v>742</v>
      </c>
      <c r="B72" s="214" t="s">
        <v>169</v>
      </c>
      <c r="C72" s="215">
        <v>1247644.75</v>
      </c>
      <c r="D72" s="112">
        <v>512464.15</v>
      </c>
      <c r="E72" s="112">
        <f t="shared" si="2"/>
        <v>798045.85</v>
      </c>
      <c r="F72" s="112">
        <v>1310510</v>
      </c>
      <c r="G72" s="112">
        <v>2100000</v>
      </c>
    </row>
    <row r="73" ht="15" customHeight="1" spans="1:7">
      <c r="A73" s="114" t="s">
        <v>743</v>
      </c>
      <c r="B73" s="214" t="s">
        <v>171</v>
      </c>
      <c r="C73" s="215">
        <v>3549.54</v>
      </c>
      <c r="D73" s="112">
        <v>8205.93</v>
      </c>
      <c r="E73" s="112">
        <f t="shared" si="2"/>
        <v>6794.07</v>
      </c>
      <c r="F73" s="112">
        <v>15000</v>
      </c>
      <c r="G73" s="112">
        <v>15000</v>
      </c>
    </row>
    <row r="74" ht="15" customHeight="1" spans="1:7">
      <c r="A74" s="114" t="s">
        <v>744</v>
      </c>
      <c r="B74" s="214"/>
      <c r="C74" s="215"/>
      <c r="D74" s="112"/>
      <c r="E74" s="112"/>
      <c r="F74" s="112"/>
      <c r="G74" s="112"/>
    </row>
    <row r="75" ht="15" customHeight="1" spans="1:7">
      <c r="A75" s="114" t="s">
        <v>745</v>
      </c>
      <c r="B75" s="214" t="s">
        <v>528</v>
      </c>
      <c r="C75" s="215">
        <v>0</v>
      </c>
      <c r="D75" s="112">
        <v>0</v>
      </c>
      <c r="E75" s="112">
        <f t="shared" si="2"/>
        <v>30000</v>
      </c>
      <c r="F75" s="112">
        <v>30000</v>
      </c>
      <c r="G75" s="112">
        <v>50000</v>
      </c>
    </row>
    <row r="76" ht="15" customHeight="1" spans="1:7">
      <c r="A76" s="114" t="s">
        <v>490</v>
      </c>
      <c r="B76" s="240" t="s">
        <v>110</v>
      </c>
      <c r="C76" s="215"/>
      <c r="D76" s="112"/>
      <c r="E76" s="112"/>
      <c r="F76" s="112"/>
      <c r="G76" s="112"/>
    </row>
    <row r="77" ht="15" customHeight="1" spans="1:7">
      <c r="A77" s="114" t="s">
        <v>746</v>
      </c>
      <c r="B77" s="240"/>
      <c r="C77" s="215">
        <v>0</v>
      </c>
      <c r="D77" s="112">
        <v>0</v>
      </c>
      <c r="E77" s="112">
        <f t="shared" si="2"/>
        <v>15000</v>
      </c>
      <c r="F77" s="112">
        <v>15000</v>
      </c>
      <c r="G77" s="112">
        <v>40000</v>
      </c>
    </row>
    <row r="78" ht="15" customHeight="1" spans="1:7">
      <c r="A78" s="114" t="s">
        <v>256</v>
      </c>
      <c r="B78" s="214" t="s">
        <v>99</v>
      </c>
      <c r="C78" s="215">
        <v>0</v>
      </c>
      <c r="D78" s="112">
        <v>17115</v>
      </c>
      <c r="E78" s="112">
        <f t="shared" si="2"/>
        <v>52885</v>
      </c>
      <c r="F78" s="112">
        <v>70000</v>
      </c>
      <c r="G78" s="112">
        <v>28694</v>
      </c>
    </row>
    <row r="79" ht="15" customHeight="1" spans="1:7">
      <c r="A79" s="114" t="s">
        <v>747</v>
      </c>
      <c r="B79" s="214" t="s">
        <v>99</v>
      </c>
      <c r="C79" s="215">
        <v>110800</v>
      </c>
      <c r="D79" s="112">
        <v>38800</v>
      </c>
      <c r="E79" s="112">
        <f t="shared" si="2"/>
        <v>72600</v>
      </c>
      <c r="F79" s="112">
        <v>111400</v>
      </c>
      <c r="G79" s="112">
        <v>120000</v>
      </c>
    </row>
    <row r="80" ht="7.5" customHeight="1" spans="1:7">
      <c r="A80" s="125"/>
      <c r="B80" s="125"/>
      <c r="C80" s="244"/>
      <c r="D80" s="112"/>
      <c r="E80" s="112"/>
      <c r="F80" s="112"/>
      <c r="G80" s="125"/>
    </row>
    <row r="81" ht="16.5" customHeight="1" spans="1:7">
      <c r="A81" s="179" t="s">
        <v>262</v>
      </c>
      <c r="B81" s="217"/>
      <c r="C81" s="148">
        <f>SUM(C69:C79)</f>
        <v>1380436.29</v>
      </c>
      <c r="D81" s="148">
        <f>SUM(D69:D79)</f>
        <v>580585.08</v>
      </c>
      <c r="E81" s="148">
        <f>SUM(E69:E79)</f>
        <v>1083324.92</v>
      </c>
      <c r="F81" s="148">
        <f>SUM(F69:F79)</f>
        <v>1663910</v>
      </c>
      <c r="G81" s="148">
        <f>SUM(G69:G79)</f>
        <v>2424694</v>
      </c>
    </row>
    <row r="82" ht="16.5" customHeight="1" spans="1:7">
      <c r="A82" s="182" t="s">
        <v>183</v>
      </c>
      <c r="B82" s="218"/>
      <c r="C82" s="151"/>
      <c r="D82" s="151"/>
      <c r="E82" s="151"/>
      <c r="F82" s="151"/>
      <c r="G82" s="151"/>
    </row>
    <row r="83" ht="16.5" customHeight="1" spans="1:7">
      <c r="A83" s="184" t="s">
        <v>238</v>
      </c>
      <c r="B83" s="217"/>
      <c r="C83" s="220">
        <f>SUM(C81,C43)</f>
        <v>3690690.17</v>
      </c>
      <c r="D83" s="220">
        <f>SUM(D81,D43)</f>
        <v>1886838.04</v>
      </c>
      <c r="E83" s="220">
        <f>SUM(E81,E43)</f>
        <v>2973661.96</v>
      </c>
      <c r="F83" s="220">
        <f>SUM(F81,F43)</f>
        <v>4860500</v>
      </c>
      <c r="G83" s="220">
        <f>SUM(G81,G43)</f>
        <v>5685000</v>
      </c>
    </row>
    <row r="84" ht="16.5" customHeight="1" spans="1:7">
      <c r="A84" s="186"/>
      <c r="B84" s="218"/>
      <c r="C84" s="221"/>
      <c r="D84" s="221"/>
      <c r="E84" s="221"/>
      <c r="F84" s="221"/>
      <c r="G84" s="221"/>
    </row>
    <row r="85" ht="15" customHeight="1"/>
    <row r="86" ht="15" customHeight="1"/>
    <row r="87" spans="1:5">
      <c r="A87" s="93" t="s">
        <v>239</v>
      </c>
      <c r="B87" s="93" t="s">
        <v>240</v>
      </c>
      <c r="E87" s="93" t="s">
        <v>241</v>
      </c>
    </row>
    <row r="88" ht="15" customHeight="1"/>
    <row r="89" ht="15" customHeight="1"/>
    <row r="90" ht="15" customHeight="1"/>
    <row r="91" ht="15" customHeight="1" spans="1:7">
      <c r="A91" s="199" t="s">
        <v>726</v>
      </c>
      <c r="B91" s="199" t="s">
        <v>243</v>
      </c>
      <c r="C91" s="199"/>
      <c r="D91" s="199"/>
      <c r="E91" s="199" t="s">
        <v>244</v>
      </c>
      <c r="F91" s="199"/>
      <c r="G91" s="199"/>
    </row>
    <row r="92" ht="15" customHeight="1" spans="1:7">
      <c r="A92" s="200" t="s">
        <v>276</v>
      </c>
      <c r="B92" s="200" t="s">
        <v>246</v>
      </c>
      <c r="C92" s="200"/>
      <c r="D92" s="200"/>
      <c r="E92" s="200" t="s">
        <v>247</v>
      </c>
      <c r="F92" s="200"/>
      <c r="G92" s="200"/>
    </row>
    <row r="93" spans="1:4">
      <c r="A93" s="200"/>
      <c r="B93" s="200"/>
      <c r="C93" s="200"/>
      <c r="D93" s="200"/>
    </row>
    <row r="105" ht="16.5" customHeight="1"/>
    <row r="106" ht="12.75" customHeight="1" spans="1:7">
      <c r="A106" s="222"/>
      <c r="B106" s="222"/>
      <c r="C106" s="222"/>
      <c r="D106" s="222"/>
      <c r="E106" s="222"/>
      <c r="F106" s="222"/>
      <c r="G106" s="222"/>
    </row>
    <row r="107" ht="12.75" customHeight="1" spans="1:7">
      <c r="A107" s="222"/>
      <c r="B107" s="222"/>
      <c r="C107" s="222"/>
      <c r="D107" s="222"/>
      <c r="E107" s="222"/>
      <c r="F107" s="222"/>
      <c r="G107" s="222"/>
    </row>
  </sheetData>
  <sheetProtection password="A9CD" sheet="1" objects="1"/>
  <mergeCells count="42">
    <mergeCell ref="A5:G5"/>
    <mergeCell ref="A6:G6"/>
    <mergeCell ref="D10:F10"/>
    <mergeCell ref="A58:G58"/>
    <mergeCell ref="A59:G59"/>
    <mergeCell ref="D63:F63"/>
    <mergeCell ref="B91:D91"/>
    <mergeCell ref="E91:G91"/>
    <mergeCell ref="B92:D92"/>
    <mergeCell ref="E92:G92"/>
    <mergeCell ref="B93:D93"/>
    <mergeCell ref="A10:A12"/>
    <mergeCell ref="A43:A44"/>
    <mergeCell ref="A63:A65"/>
    <mergeCell ref="A81:A82"/>
    <mergeCell ref="A83:A84"/>
    <mergeCell ref="B10:B12"/>
    <mergeCell ref="B63:B65"/>
    <mergeCell ref="B76:B77"/>
    <mergeCell ref="C10:C11"/>
    <mergeCell ref="C43:C44"/>
    <mergeCell ref="C63:C64"/>
    <mergeCell ref="C81:C82"/>
    <mergeCell ref="C83:C84"/>
    <mergeCell ref="D43:D44"/>
    <mergeCell ref="D81:D82"/>
    <mergeCell ref="D83:D84"/>
    <mergeCell ref="E43:E44"/>
    <mergeCell ref="E81:E82"/>
    <mergeCell ref="E83:E84"/>
    <mergeCell ref="F11:F12"/>
    <mergeCell ref="F43:F44"/>
    <mergeCell ref="F64:F65"/>
    <mergeCell ref="F81:F82"/>
    <mergeCell ref="F83:F84"/>
    <mergeCell ref="G10:G11"/>
    <mergeCell ref="G43:G44"/>
    <mergeCell ref="G63:G64"/>
    <mergeCell ref="G81:G82"/>
    <mergeCell ref="G83:G84"/>
    <mergeCell ref="A106:G107"/>
    <mergeCell ref="A52:G53"/>
  </mergeCells>
  <pageMargins left="0.6" right="0.159722222222222" top="0.6" bottom="0.179861111111111" header="0.229861111111111" footer="0.15"/>
  <pageSetup paperSize="1" orientation="portrait" verticalDpi="300"/>
  <headerFooter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00B050"/>
  </sheetPr>
  <dimension ref="A1:H108"/>
  <sheetViews>
    <sheetView topLeftCell="A79" workbookViewId="0">
      <selection activeCell="G101" sqref="G101"/>
    </sheetView>
  </sheetViews>
  <sheetFormatPr defaultColWidth="9" defaultRowHeight="12" outlineLevelCol="7"/>
  <cols>
    <col min="1" max="1" width="34.2890625" style="93" customWidth="1"/>
    <col min="2" max="2" width="7.2890625" style="93" customWidth="1"/>
    <col min="3" max="6" width="11" style="93" customWidth="1"/>
    <col min="7" max="7" width="12.5703125" style="93" customWidth="1"/>
    <col min="8" max="16384" width="9.140625" style="93"/>
  </cols>
  <sheetData>
    <row r="1" ht="13.5" customHeight="1" spans="1:2">
      <c r="A1" s="93" t="s">
        <v>0</v>
      </c>
      <c r="B1" s="201"/>
    </row>
    <row r="2" ht="13.5" customHeight="1" spans="1:2">
      <c r="A2" s="93" t="s">
        <v>248</v>
      </c>
      <c r="B2" s="201"/>
    </row>
    <row r="3" ht="15" customHeight="1" spans="1:2">
      <c r="A3" s="95"/>
      <c r="B3" s="201"/>
    </row>
    <row r="4" ht="15" customHeight="1" spans="2:2">
      <c r="B4" s="201"/>
    </row>
    <row r="5" ht="15" customHeight="1" spans="1:7">
      <c r="A5" s="97" t="s">
        <v>2</v>
      </c>
      <c r="B5" s="97"/>
      <c r="C5" s="97"/>
      <c r="D5" s="97"/>
      <c r="E5" s="97"/>
      <c r="F5" s="97"/>
      <c r="G5" s="97"/>
    </row>
    <row r="6" ht="15" customHeight="1" spans="1:7">
      <c r="A6" s="98" t="s">
        <v>61</v>
      </c>
      <c r="B6" s="98"/>
      <c r="C6" s="98"/>
      <c r="D6" s="98"/>
      <c r="E6" s="98"/>
      <c r="F6" s="98"/>
      <c r="G6" s="98"/>
    </row>
    <row r="7" spans="2:2">
      <c r="B7" s="201"/>
    </row>
    <row r="8" ht="15" spans="1:2">
      <c r="A8" s="202" t="s">
        <v>756</v>
      </c>
      <c r="B8" s="201"/>
    </row>
    <row r="9" ht="15" customHeight="1" spans="2:2">
      <c r="B9" s="201"/>
    </row>
    <row r="10" ht="15" customHeight="1" spans="1:7">
      <c r="A10" s="101" t="s">
        <v>5</v>
      </c>
      <c r="B10" s="179" t="s">
        <v>6</v>
      </c>
      <c r="C10" s="102" t="s">
        <v>7</v>
      </c>
      <c r="D10" s="139" t="s">
        <v>8</v>
      </c>
      <c r="E10" s="223"/>
      <c r="F10" s="140"/>
      <c r="G10" s="102" t="s">
        <v>9</v>
      </c>
    </row>
    <row r="11" ht="15" customHeight="1" spans="1:8">
      <c r="A11" s="105"/>
      <c r="B11" s="203"/>
      <c r="C11" s="106"/>
      <c r="D11" s="204" t="s">
        <v>10</v>
      </c>
      <c r="E11" s="204" t="s">
        <v>11</v>
      </c>
      <c r="F11" s="204" t="s">
        <v>12</v>
      </c>
      <c r="G11" s="106"/>
      <c r="H11" s="224"/>
    </row>
    <row r="12" ht="15" customHeight="1" spans="1:7">
      <c r="A12" s="105"/>
      <c r="B12" s="182"/>
      <c r="C12" s="105">
        <v>2020</v>
      </c>
      <c r="D12" s="205" t="s">
        <v>13</v>
      </c>
      <c r="E12" s="205" t="s">
        <v>14</v>
      </c>
      <c r="F12" s="205"/>
      <c r="G12" s="106">
        <v>2022</v>
      </c>
    </row>
    <row r="13" ht="9" customHeight="1" spans="1:7">
      <c r="A13" s="206"/>
      <c r="B13" s="207"/>
      <c r="C13" s="206"/>
      <c r="D13" s="206"/>
      <c r="E13" s="206"/>
      <c r="F13" s="206"/>
      <c r="G13" s="237"/>
    </row>
    <row r="14" ht="15" customHeight="1" spans="1:7">
      <c r="A14" s="113" t="s">
        <v>15</v>
      </c>
      <c r="B14" s="210" t="s">
        <v>16</v>
      </c>
      <c r="C14" s="212"/>
      <c r="D14" s="212"/>
      <c r="E14" s="212"/>
      <c r="F14" s="212"/>
      <c r="G14" s="212"/>
    </row>
    <row r="15" s="169" customFormat="1" ht="6.75" customHeight="1" spans="1:7">
      <c r="A15" s="212"/>
      <c r="B15" s="210"/>
      <c r="C15" s="114"/>
      <c r="D15" s="114"/>
      <c r="E15" s="114"/>
      <c r="F15" s="114"/>
      <c r="G15" s="114"/>
    </row>
    <row r="16" s="169" customFormat="1" ht="15" customHeight="1" spans="1:7">
      <c r="A16" s="114" t="s">
        <v>435</v>
      </c>
      <c r="B16" s="214" t="s">
        <v>18</v>
      </c>
      <c r="C16" s="215">
        <v>620040.35</v>
      </c>
      <c r="D16" s="112">
        <v>242007</v>
      </c>
      <c r="E16" s="112">
        <f>F16-D16</f>
        <v>545318</v>
      </c>
      <c r="F16" s="112">
        <v>787325</v>
      </c>
      <c r="G16" s="112">
        <v>369588</v>
      </c>
    </row>
    <row r="17" s="169" customFormat="1" ht="15" customHeight="1" spans="1:7">
      <c r="A17" s="114" t="s">
        <v>438</v>
      </c>
      <c r="B17" s="214" t="s">
        <v>20</v>
      </c>
      <c r="C17" s="215">
        <v>53290.32</v>
      </c>
      <c r="D17" s="112">
        <v>18000</v>
      </c>
      <c r="E17" s="112">
        <f t="shared" ref="E17:E33" si="0">F17-D17</f>
        <v>54000</v>
      </c>
      <c r="F17" s="112">
        <v>72000</v>
      </c>
      <c r="G17" s="112">
        <v>24000</v>
      </c>
    </row>
    <row r="18" s="169" customFormat="1" ht="15" customHeight="1" spans="1:7">
      <c r="A18" s="114" t="s">
        <v>441</v>
      </c>
      <c r="B18" s="214" t="s">
        <v>26</v>
      </c>
      <c r="C18" s="215">
        <v>12000</v>
      </c>
      <c r="D18" s="112">
        <v>12000</v>
      </c>
      <c r="E18" s="112">
        <f t="shared" si="0"/>
        <v>6000</v>
      </c>
      <c r="F18" s="112">
        <v>18000</v>
      </c>
      <c r="G18" s="112">
        <v>6000</v>
      </c>
    </row>
    <row r="19" s="169" customFormat="1" ht="15" customHeight="1" spans="1:7">
      <c r="A19" s="114" t="s">
        <v>442</v>
      </c>
      <c r="B19" s="214" t="s">
        <v>28</v>
      </c>
      <c r="C19" s="215"/>
      <c r="D19" s="112"/>
      <c r="E19" s="112"/>
      <c r="F19" s="112"/>
      <c r="G19" s="112"/>
    </row>
    <row r="20" s="169" customFormat="1" ht="15" customHeight="1" spans="1:7">
      <c r="A20" s="114" t="s">
        <v>443</v>
      </c>
      <c r="B20" s="214"/>
      <c r="C20" s="215">
        <v>0</v>
      </c>
      <c r="D20" s="112">
        <v>10000</v>
      </c>
      <c r="E20" s="112">
        <f t="shared" si="0"/>
        <v>0</v>
      </c>
      <c r="F20" s="112">
        <v>10000</v>
      </c>
      <c r="G20" s="112">
        <v>0</v>
      </c>
    </row>
    <row r="21" s="169" customFormat="1" ht="15" customHeight="1" spans="1:7">
      <c r="A21" s="114" t="s">
        <v>445</v>
      </c>
      <c r="B21" s="214" t="s">
        <v>32</v>
      </c>
      <c r="C21" s="215">
        <v>0</v>
      </c>
      <c r="D21" s="112">
        <v>0</v>
      </c>
      <c r="E21" s="112">
        <f t="shared" si="0"/>
        <v>5000</v>
      </c>
      <c r="F21" s="112">
        <v>5000</v>
      </c>
      <c r="G21" s="112">
        <v>0</v>
      </c>
    </row>
    <row r="22" s="169" customFormat="1" ht="15" customHeight="1" spans="1:7">
      <c r="A22" s="114" t="s">
        <v>446</v>
      </c>
      <c r="B22" s="214" t="s">
        <v>34</v>
      </c>
      <c r="C22" s="215">
        <v>50700</v>
      </c>
      <c r="D22" s="112">
        <v>0</v>
      </c>
      <c r="E22" s="112">
        <f t="shared" si="0"/>
        <v>66986</v>
      </c>
      <c r="F22" s="112">
        <v>66986</v>
      </c>
      <c r="G22" s="112">
        <v>30799</v>
      </c>
    </row>
    <row r="23" s="169" customFormat="1" ht="15" customHeight="1" spans="1:7">
      <c r="A23" s="114" t="s">
        <v>447</v>
      </c>
      <c r="B23" s="214" t="s">
        <v>36</v>
      </c>
      <c r="C23" s="215">
        <v>10500</v>
      </c>
      <c r="D23" s="112">
        <v>0</v>
      </c>
      <c r="E23" s="112">
        <f t="shared" si="0"/>
        <v>15000</v>
      </c>
      <c r="F23" s="112">
        <v>15000</v>
      </c>
      <c r="G23" s="112">
        <v>5000</v>
      </c>
    </row>
    <row r="24" s="169" customFormat="1" ht="15" customHeight="1" spans="1:7">
      <c r="A24" s="114" t="s">
        <v>448</v>
      </c>
      <c r="B24" s="214" t="s">
        <v>38</v>
      </c>
      <c r="C24" s="215"/>
      <c r="D24" s="112"/>
      <c r="E24" s="112"/>
      <c r="F24" s="112"/>
      <c r="G24" s="112"/>
    </row>
    <row r="25" s="169" customFormat="1" ht="15" customHeight="1" spans="1:7">
      <c r="A25" s="114" t="s">
        <v>449</v>
      </c>
      <c r="B25" s="214"/>
      <c r="C25" s="215">
        <v>48168</v>
      </c>
      <c r="D25" s="112">
        <v>29969</v>
      </c>
      <c r="E25" s="112">
        <f t="shared" si="0"/>
        <v>33750</v>
      </c>
      <c r="F25" s="112">
        <v>63719</v>
      </c>
      <c r="G25" s="112">
        <v>30799</v>
      </c>
    </row>
    <row r="26" s="169" customFormat="1" ht="15" customHeight="1" spans="1:7">
      <c r="A26" s="114" t="s">
        <v>728</v>
      </c>
      <c r="B26" s="214"/>
      <c r="C26" s="215">
        <v>0</v>
      </c>
      <c r="D26" s="112">
        <v>0</v>
      </c>
      <c r="E26" s="112">
        <f t="shared" si="0"/>
        <v>0</v>
      </c>
      <c r="F26" s="112">
        <v>0</v>
      </c>
      <c r="G26" s="112">
        <v>5000</v>
      </c>
    </row>
    <row r="27" s="169" customFormat="1" ht="15" customHeight="1" spans="1:7">
      <c r="A27" s="114" t="s">
        <v>450</v>
      </c>
      <c r="B27" s="214"/>
      <c r="C27" s="215">
        <v>0</v>
      </c>
      <c r="D27" s="112">
        <v>0</v>
      </c>
      <c r="E27" s="112">
        <v>0</v>
      </c>
      <c r="F27" s="112">
        <v>0</v>
      </c>
      <c r="G27" s="112">
        <v>5000</v>
      </c>
    </row>
    <row r="28" s="169" customFormat="1" ht="15" customHeight="1" spans="1:7">
      <c r="A28" s="114" t="s">
        <v>451</v>
      </c>
      <c r="B28" s="214" t="s">
        <v>43</v>
      </c>
      <c r="C28" s="215">
        <v>74404.84</v>
      </c>
      <c r="D28" s="112">
        <v>29040.84</v>
      </c>
      <c r="E28" s="112">
        <f t="shared" si="0"/>
        <v>65439.16</v>
      </c>
      <c r="F28" s="112">
        <v>94480</v>
      </c>
      <c r="G28" s="112">
        <v>44351</v>
      </c>
    </row>
    <row r="29" s="169" customFormat="1" ht="15" customHeight="1" spans="1:7">
      <c r="A29" s="114" t="s">
        <v>452</v>
      </c>
      <c r="B29" s="214" t="s">
        <v>45</v>
      </c>
      <c r="C29" s="215">
        <v>2700</v>
      </c>
      <c r="D29" s="112">
        <v>900</v>
      </c>
      <c r="E29" s="112">
        <f t="shared" si="0"/>
        <v>2700</v>
      </c>
      <c r="F29" s="112">
        <v>3600</v>
      </c>
      <c r="G29" s="112">
        <v>1200</v>
      </c>
    </row>
    <row r="30" s="169" customFormat="1" ht="15" customHeight="1" spans="1:7">
      <c r="A30" s="114" t="s">
        <v>453</v>
      </c>
      <c r="B30" s="214" t="s">
        <v>47</v>
      </c>
      <c r="C30" s="215">
        <v>9369.99</v>
      </c>
      <c r="D30" s="112">
        <v>3630.15</v>
      </c>
      <c r="E30" s="112">
        <f t="shared" si="0"/>
        <v>8457.85</v>
      </c>
      <c r="F30" s="112">
        <v>12088</v>
      </c>
      <c r="G30" s="112">
        <v>5820</v>
      </c>
    </row>
    <row r="31" s="169" customFormat="1" ht="15" customHeight="1" spans="1:7">
      <c r="A31" s="114" t="s">
        <v>454</v>
      </c>
      <c r="B31" s="214" t="s">
        <v>49</v>
      </c>
      <c r="C31" s="215">
        <v>2700</v>
      </c>
      <c r="D31" s="112">
        <v>900</v>
      </c>
      <c r="E31" s="112">
        <f t="shared" si="0"/>
        <v>2700</v>
      </c>
      <c r="F31" s="112">
        <v>3600</v>
      </c>
      <c r="G31" s="112">
        <v>1200</v>
      </c>
    </row>
    <row r="32" s="169" customFormat="1" ht="15" customHeight="1" spans="1:7">
      <c r="A32" s="114" t="s">
        <v>729</v>
      </c>
      <c r="B32" s="214" t="s">
        <v>616</v>
      </c>
      <c r="C32" s="215"/>
      <c r="D32" s="112"/>
      <c r="E32" s="112"/>
      <c r="F32" s="112"/>
      <c r="G32" s="112"/>
    </row>
    <row r="33" s="169" customFormat="1" ht="15" customHeight="1" spans="1:7">
      <c r="A33" s="114" t="s">
        <v>732</v>
      </c>
      <c r="B33" s="214"/>
      <c r="C33" s="215">
        <v>0</v>
      </c>
      <c r="D33" s="112">
        <v>0</v>
      </c>
      <c r="E33" s="112">
        <f t="shared" si="0"/>
        <v>116295</v>
      </c>
      <c r="F33" s="112">
        <v>116295</v>
      </c>
      <c r="G33" s="112">
        <v>0</v>
      </c>
    </row>
    <row r="34" s="169" customFormat="1" ht="15" customHeight="1" spans="1:7">
      <c r="A34" s="114" t="s">
        <v>733</v>
      </c>
      <c r="B34" s="214"/>
      <c r="C34" s="112"/>
      <c r="D34" s="112"/>
      <c r="E34" s="112"/>
      <c r="F34" s="112"/>
      <c r="G34" s="112"/>
    </row>
    <row r="35" s="169" customFormat="1" ht="15" customHeight="1" spans="1:7">
      <c r="A35" s="114" t="s">
        <v>734</v>
      </c>
      <c r="B35" s="214"/>
      <c r="C35" s="112"/>
      <c r="D35" s="112"/>
      <c r="E35" s="112"/>
      <c r="F35" s="112"/>
      <c r="G35" s="112"/>
    </row>
    <row r="36" s="169" customFormat="1" ht="15" customHeight="1" spans="1:7">
      <c r="A36" s="114" t="s">
        <v>735</v>
      </c>
      <c r="B36" s="214"/>
      <c r="C36" s="112"/>
      <c r="D36" s="112"/>
      <c r="E36" s="112"/>
      <c r="F36" s="112"/>
      <c r="G36" s="112"/>
    </row>
    <row r="37" s="169" customFormat="1" ht="15" customHeight="1" spans="1:7">
      <c r="A37" s="114" t="s">
        <v>736</v>
      </c>
      <c r="B37" s="214" t="s">
        <v>18</v>
      </c>
      <c r="C37" s="112">
        <v>0</v>
      </c>
      <c r="D37" s="112">
        <v>0</v>
      </c>
      <c r="E37" s="112">
        <f t="shared" ref="E37:E40" si="1">+F37-D37</f>
        <v>0</v>
      </c>
      <c r="F37" s="112">
        <v>0</v>
      </c>
      <c r="G37" s="112">
        <f>10654+993</f>
        <v>11647</v>
      </c>
    </row>
    <row r="38" s="169" customFormat="1" ht="15" customHeight="1" spans="1:7">
      <c r="A38" s="114" t="s">
        <v>737</v>
      </c>
      <c r="B38" s="214" t="s">
        <v>34</v>
      </c>
      <c r="C38" s="112">
        <v>0</v>
      </c>
      <c r="D38" s="112">
        <v>0</v>
      </c>
      <c r="E38" s="112">
        <f t="shared" si="1"/>
        <v>0</v>
      </c>
      <c r="F38" s="112">
        <v>0</v>
      </c>
      <c r="G38" s="112">
        <v>1522</v>
      </c>
    </row>
    <row r="39" s="169" customFormat="1" ht="15" customHeight="1" spans="1:7">
      <c r="A39" s="114" t="s">
        <v>738</v>
      </c>
      <c r="B39" s="214" t="s">
        <v>43</v>
      </c>
      <c r="C39" s="112">
        <v>0</v>
      </c>
      <c r="D39" s="112">
        <v>0</v>
      </c>
      <c r="E39" s="112">
        <f t="shared" si="1"/>
        <v>0</v>
      </c>
      <c r="F39" s="112">
        <v>0</v>
      </c>
      <c r="G39" s="112">
        <v>1279</v>
      </c>
    </row>
    <row r="40" s="169" customFormat="1" ht="15" customHeight="1" spans="1:7">
      <c r="A40" s="114" t="s">
        <v>739</v>
      </c>
      <c r="B40" s="214" t="s">
        <v>47</v>
      </c>
      <c r="C40" s="112">
        <v>0</v>
      </c>
      <c r="D40" s="112">
        <v>0</v>
      </c>
      <c r="E40" s="112">
        <f t="shared" si="1"/>
        <v>0</v>
      </c>
      <c r="F40" s="112">
        <v>0</v>
      </c>
      <c r="G40" s="112">
        <v>276</v>
      </c>
    </row>
    <row r="41" s="169" customFormat="1" ht="15" customHeight="1" spans="1:7">
      <c r="A41" s="114"/>
      <c r="B41" s="214"/>
      <c r="C41" s="211"/>
      <c r="D41" s="112"/>
      <c r="E41" s="112"/>
      <c r="F41" s="112"/>
      <c r="G41" s="112"/>
    </row>
    <row r="42" s="169" customFormat="1" ht="15" customHeight="1" spans="1:7">
      <c r="A42" s="179" t="s">
        <v>59</v>
      </c>
      <c r="B42" s="217"/>
      <c r="C42" s="148">
        <f>SUM(C16:C41)</f>
        <v>883873.5</v>
      </c>
      <c r="D42" s="148">
        <f>SUM(D16:D41)</f>
        <v>346446.99</v>
      </c>
      <c r="E42" s="148">
        <f>SUM(E16:E41)</f>
        <v>921646.01</v>
      </c>
      <c r="F42" s="148">
        <f>SUM(F16:F41)</f>
        <v>1268093</v>
      </c>
      <c r="G42" s="148">
        <f>SUM(G16:G41)</f>
        <v>543481</v>
      </c>
    </row>
    <row r="43" s="169" customFormat="1" ht="15" customHeight="1" spans="1:7">
      <c r="A43" s="182"/>
      <c r="B43" s="218"/>
      <c r="C43" s="151"/>
      <c r="D43" s="151"/>
      <c r="E43" s="151"/>
      <c r="F43" s="151"/>
      <c r="G43" s="151"/>
    </row>
    <row r="44" spans="1:1">
      <c r="A44" s="236"/>
    </row>
    <row r="45" spans="1:1">
      <c r="A45" s="236"/>
    </row>
    <row r="46" spans="1:1">
      <c r="A46" s="236"/>
    </row>
    <row r="47" spans="1:1">
      <c r="A47" s="236"/>
    </row>
    <row r="48" spans="1:1">
      <c r="A48" s="236"/>
    </row>
    <row r="49" spans="1:1">
      <c r="A49" s="236"/>
    </row>
    <row r="50" spans="1:1">
      <c r="A50" s="236"/>
    </row>
    <row r="51" ht="17.25" customHeight="1" spans="1:1">
      <c r="A51" s="236"/>
    </row>
    <row r="52" ht="12.75" customHeight="1" spans="1:7">
      <c r="A52" s="222"/>
      <c r="B52" s="222"/>
      <c r="C52" s="222"/>
      <c r="D52" s="222"/>
      <c r="E52" s="222"/>
      <c r="F52" s="222"/>
      <c r="G52" s="222"/>
    </row>
    <row r="53" ht="12.75" customHeight="1" spans="1:7">
      <c r="A53" s="222"/>
      <c r="B53" s="222"/>
      <c r="C53" s="222"/>
      <c r="D53" s="222"/>
      <c r="E53" s="222"/>
      <c r="F53" s="222"/>
      <c r="G53" s="222"/>
    </row>
    <row r="54" ht="13.5" customHeight="1" spans="1:2">
      <c r="A54" s="93" t="s">
        <v>0</v>
      </c>
      <c r="B54" s="201"/>
    </row>
    <row r="55" ht="13.5" customHeight="1" spans="1:2">
      <c r="A55" s="93" t="s">
        <v>251</v>
      </c>
      <c r="B55" s="201"/>
    </row>
    <row r="56" ht="15" customHeight="1" spans="1:2">
      <c r="A56" s="95"/>
      <c r="B56" s="201"/>
    </row>
    <row r="57" ht="15" customHeight="1" spans="2:2">
      <c r="B57" s="201"/>
    </row>
    <row r="58" ht="15" customHeight="1" spans="1:7">
      <c r="A58" s="97" t="s">
        <v>2</v>
      </c>
      <c r="B58" s="97"/>
      <c r="C58" s="97"/>
      <c r="D58" s="97"/>
      <c r="E58" s="97"/>
      <c r="F58" s="97"/>
      <c r="G58" s="97"/>
    </row>
    <row r="59" ht="15" customHeight="1" spans="1:7">
      <c r="A59" s="98" t="s">
        <v>3</v>
      </c>
      <c r="B59" s="98"/>
      <c r="C59" s="98"/>
      <c r="D59" s="98"/>
      <c r="E59" s="98"/>
      <c r="F59" s="98"/>
      <c r="G59" s="98"/>
    </row>
    <row r="60" spans="2:2">
      <c r="B60" s="201"/>
    </row>
    <row r="61" ht="14" spans="1:2">
      <c r="A61" s="202" t="s">
        <v>757</v>
      </c>
      <c r="B61" s="201"/>
    </row>
    <row r="62" ht="15" customHeight="1" spans="2:2">
      <c r="B62" s="201"/>
    </row>
    <row r="63" ht="15" customHeight="1" spans="1:7">
      <c r="A63" s="101" t="s">
        <v>5</v>
      </c>
      <c r="B63" s="179" t="s">
        <v>6</v>
      </c>
      <c r="C63" s="102" t="s">
        <v>7</v>
      </c>
      <c r="D63" s="139" t="s">
        <v>8</v>
      </c>
      <c r="E63" s="223"/>
      <c r="F63" s="140"/>
      <c r="G63" s="102" t="s">
        <v>9</v>
      </c>
    </row>
    <row r="64" ht="15" customHeight="1" spans="1:8">
      <c r="A64" s="105"/>
      <c r="B64" s="203"/>
      <c r="C64" s="106"/>
      <c r="D64" s="204" t="s">
        <v>10</v>
      </c>
      <c r="E64" s="204" t="s">
        <v>11</v>
      </c>
      <c r="F64" s="204" t="s">
        <v>12</v>
      </c>
      <c r="G64" s="106"/>
      <c r="H64" s="224"/>
    </row>
    <row r="65" ht="15" customHeight="1" spans="1:7">
      <c r="A65" s="105"/>
      <c r="B65" s="182"/>
      <c r="C65" s="105">
        <v>2020</v>
      </c>
      <c r="D65" s="205" t="s">
        <v>13</v>
      </c>
      <c r="E65" s="205" t="s">
        <v>14</v>
      </c>
      <c r="F65" s="205"/>
      <c r="G65" s="106">
        <v>2022</v>
      </c>
    </row>
    <row r="66" ht="9" customHeight="1" spans="1:7">
      <c r="A66" s="206"/>
      <c r="B66" s="207"/>
      <c r="C66" s="208"/>
      <c r="D66" s="206"/>
      <c r="E66" s="206"/>
      <c r="F66" s="206"/>
      <c r="G66" s="237"/>
    </row>
    <row r="67" ht="15" customHeight="1" spans="1:7">
      <c r="A67" s="113" t="s">
        <v>62</v>
      </c>
      <c r="B67" s="210" t="s">
        <v>63</v>
      </c>
      <c r="C67" s="211"/>
      <c r="D67" s="212"/>
      <c r="E67" s="212"/>
      <c r="F67" s="212"/>
      <c r="G67" s="212"/>
    </row>
    <row r="68" s="169" customFormat="1" ht="6.75" customHeight="1" spans="1:7">
      <c r="A68" s="212"/>
      <c r="B68" s="210"/>
      <c r="C68" s="211"/>
      <c r="D68" s="114"/>
      <c r="E68" s="114"/>
      <c r="F68" s="114"/>
      <c r="G68" s="114"/>
    </row>
    <row r="69" ht="15" customHeight="1" spans="1:7">
      <c r="A69" s="114" t="s">
        <v>252</v>
      </c>
      <c r="B69" s="214" t="s">
        <v>65</v>
      </c>
      <c r="C69" s="215">
        <v>6500</v>
      </c>
      <c r="D69" s="112">
        <v>4000</v>
      </c>
      <c r="E69" s="112">
        <f>F69-D69</f>
        <v>8000</v>
      </c>
      <c r="F69" s="112">
        <v>12000</v>
      </c>
      <c r="G69" s="112">
        <v>6000</v>
      </c>
    </row>
    <row r="70" ht="15" customHeight="1" spans="1:7">
      <c r="A70" s="114" t="s">
        <v>253</v>
      </c>
      <c r="B70" s="214" t="s">
        <v>78</v>
      </c>
      <c r="C70" s="215">
        <v>0</v>
      </c>
      <c r="D70" s="112">
        <v>0</v>
      </c>
      <c r="E70" s="112">
        <f t="shared" ref="E70:E75" si="2">F70-D70</f>
        <v>10000</v>
      </c>
      <c r="F70" s="112">
        <v>10000</v>
      </c>
      <c r="G70" s="112">
        <v>5000</v>
      </c>
    </row>
    <row r="71" ht="15" customHeight="1" spans="1:7">
      <c r="A71" s="114" t="s">
        <v>741</v>
      </c>
      <c r="B71" s="214" t="s">
        <v>167</v>
      </c>
      <c r="C71" s="215">
        <v>0</v>
      </c>
      <c r="D71" s="112">
        <v>0</v>
      </c>
      <c r="E71" s="112">
        <f t="shared" si="2"/>
        <v>0</v>
      </c>
      <c r="F71" s="112">
        <v>0</v>
      </c>
      <c r="G71" s="112">
        <v>24000</v>
      </c>
    </row>
    <row r="72" ht="15" customHeight="1" spans="1:7">
      <c r="A72" s="114" t="s">
        <v>742</v>
      </c>
      <c r="B72" s="214" t="s">
        <v>169</v>
      </c>
      <c r="C72" s="215">
        <v>747588.35</v>
      </c>
      <c r="D72" s="112">
        <v>48589.53</v>
      </c>
      <c r="E72" s="112">
        <f t="shared" si="2"/>
        <v>60097.47</v>
      </c>
      <c r="F72" s="112">
        <v>108687</v>
      </c>
      <c r="G72" s="112">
        <v>1150000</v>
      </c>
    </row>
    <row r="73" ht="15" customHeight="1" spans="1:7">
      <c r="A73" s="114" t="s">
        <v>490</v>
      </c>
      <c r="B73" s="240" t="s">
        <v>110</v>
      </c>
      <c r="C73" s="215"/>
      <c r="D73" s="212"/>
      <c r="E73" s="212"/>
      <c r="F73" s="212"/>
      <c r="G73" s="112"/>
    </row>
    <row r="74" ht="15" customHeight="1" spans="1:7">
      <c r="A74" s="114" t="s">
        <v>746</v>
      </c>
      <c r="B74" s="240"/>
      <c r="C74" s="215">
        <v>0</v>
      </c>
      <c r="D74" s="112">
        <v>0</v>
      </c>
      <c r="E74" s="112">
        <f t="shared" si="2"/>
        <v>5000</v>
      </c>
      <c r="F74" s="112">
        <v>5000</v>
      </c>
      <c r="G74" s="112">
        <v>0</v>
      </c>
    </row>
    <row r="75" ht="15" customHeight="1" spans="1:7">
      <c r="A75" s="114" t="s">
        <v>256</v>
      </c>
      <c r="B75" s="214" t="s">
        <v>99</v>
      </c>
      <c r="C75" s="215">
        <v>0</v>
      </c>
      <c r="D75" s="112">
        <v>0</v>
      </c>
      <c r="E75" s="112">
        <f t="shared" si="2"/>
        <v>12000</v>
      </c>
      <c r="F75" s="112">
        <v>12000</v>
      </c>
      <c r="G75" s="112">
        <v>5196</v>
      </c>
    </row>
    <row r="76" ht="7.5" customHeight="1" spans="1:7">
      <c r="A76" s="125"/>
      <c r="B76" s="125"/>
      <c r="C76" s="242"/>
      <c r="D76" s="212"/>
      <c r="E76" s="212"/>
      <c r="F76" s="212"/>
      <c r="G76" s="125"/>
    </row>
    <row r="77" ht="16.5" customHeight="1" spans="1:7">
      <c r="A77" s="179" t="s">
        <v>262</v>
      </c>
      <c r="B77" s="217"/>
      <c r="C77" s="148">
        <f>SUM(C69:C75)</f>
        <v>754088.35</v>
      </c>
      <c r="D77" s="148">
        <f>SUM(D69:D75)</f>
        <v>52589.53</v>
      </c>
      <c r="E77" s="148">
        <f>SUM(E69:E75)</f>
        <v>95097.47</v>
      </c>
      <c r="F77" s="148">
        <f>SUM(F69:F75)</f>
        <v>147687</v>
      </c>
      <c r="G77" s="148">
        <f>SUM(G69:G75)</f>
        <v>1190196</v>
      </c>
    </row>
    <row r="78" ht="16.5" customHeight="1" spans="1:7">
      <c r="A78" s="182" t="s">
        <v>183</v>
      </c>
      <c r="B78" s="218"/>
      <c r="C78" s="151"/>
      <c r="D78" s="151"/>
      <c r="E78" s="151"/>
      <c r="F78" s="151"/>
      <c r="G78" s="151"/>
    </row>
    <row r="79" ht="16.5" customHeight="1" spans="1:7">
      <c r="A79" s="184" t="s">
        <v>238</v>
      </c>
      <c r="B79" s="217"/>
      <c r="C79" s="220">
        <f>SUM(C77,C42)</f>
        <v>1637961.85</v>
      </c>
      <c r="D79" s="220">
        <f>SUM(D77,D42)</f>
        <v>399036.52</v>
      </c>
      <c r="E79" s="220">
        <f>SUM(E77,E42)</f>
        <v>1016743.48</v>
      </c>
      <c r="F79" s="220">
        <f>SUM(F77,F42)</f>
        <v>1415780</v>
      </c>
      <c r="G79" s="220">
        <f>SUM(G77,G42)</f>
        <v>1733677</v>
      </c>
    </row>
    <row r="80" ht="16.5" customHeight="1" spans="1:7">
      <c r="A80" s="186"/>
      <c r="B80" s="218"/>
      <c r="C80" s="221"/>
      <c r="D80" s="221"/>
      <c r="E80" s="221"/>
      <c r="F80" s="221"/>
      <c r="G80" s="221"/>
    </row>
    <row r="81" ht="15" customHeight="1"/>
    <row r="82" ht="15" customHeight="1"/>
    <row r="83" spans="1:5">
      <c r="A83" s="93" t="s">
        <v>239</v>
      </c>
      <c r="B83" s="93" t="s">
        <v>240</v>
      </c>
      <c r="E83" s="93" t="s">
        <v>370</v>
      </c>
    </row>
    <row r="84" ht="15" customHeight="1"/>
    <row r="85" ht="15" customHeight="1"/>
    <row r="86" ht="15" customHeight="1"/>
    <row r="87" ht="15" customHeight="1" spans="1:7">
      <c r="A87" s="199" t="s">
        <v>726</v>
      </c>
      <c r="B87" s="199" t="s">
        <v>243</v>
      </c>
      <c r="C87" s="199"/>
      <c r="D87" s="199"/>
      <c r="E87" s="199" t="s">
        <v>244</v>
      </c>
      <c r="F87" s="199"/>
      <c r="G87" s="199"/>
    </row>
    <row r="88" ht="15" customHeight="1" spans="1:7">
      <c r="A88" s="200" t="s">
        <v>276</v>
      </c>
      <c r="B88" s="200" t="s">
        <v>246</v>
      </c>
      <c r="C88" s="200"/>
      <c r="D88" s="200"/>
      <c r="E88" s="200" t="s">
        <v>247</v>
      </c>
      <c r="F88" s="200"/>
      <c r="G88" s="200"/>
    </row>
    <row r="89" spans="1:4">
      <c r="A89" s="200"/>
      <c r="B89" s="200"/>
      <c r="C89" s="200"/>
      <c r="D89" s="200"/>
    </row>
    <row r="100" spans="3:3">
      <c r="C100" s="243"/>
    </row>
    <row r="107" ht="12.75" customHeight="1" spans="1:7">
      <c r="A107" s="222"/>
      <c r="B107" s="222"/>
      <c r="C107" s="222"/>
      <c r="D107" s="222"/>
      <c r="E107" s="222"/>
      <c r="F107" s="222"/>
      <c r="G107" s="222"/>
    </row>
    <row r="108" ht="12.75" customHeight="1" spans="1:7">
      <c r="A108" s="222"/>
      <c r="B108" s="222"/>
      <c r="C108" s="222"/>
      <c r="D108" s="222"/>
      <c r="E108" s="222"/>
      <c r="F108" s="222"/>
      <c r="G108" s="222"/>
    </row>
  </sheetData>
  <sheetProtection password="A9CD" sheet="1" objects="1"/>
  <mergeCells count="42">
    <mergeCell ref="A5:G5"/>
    <mergeCell ref="A6:G6"/>
    <mergeCell ref="D10:F10"/>
    <mergeCell ref="A58:G58"/>
    <mergeCell ref="A59:G59"/>
    <mergeCell ref="D63:F63"/>
    <mergeCell ref="B87:D87"/>
    <mergeCell ref="E87:G87"/>
    <mergeCell ref="B88:D88"/>
    <mergeCell ref="E88:G88"/>
    <mergeCell ref="B89:D89"/>
    <mergeCell ref="A10:A12"/>
    <mergeCell ref="A42:A43"/>
    <mergeCell ref="A63:A65"/>
    <mergeCell ref="A77:A78"/>
    <mergeCell ref="A79:A80"/>
    <mergeCell ref="B10:B12"/>
    <mergeCell ref="B63:B65"/>
    <mergeCell ref="B73:B74"/>
    <mergeCell ref="C10:C11"/>
    <mergeCell ref="C42:C43"/>
    <mergeCell ref="C63:C64"/>
    <mergeCell ref="C77:C78"/>
    <mergeCell ref="C79:C80"/>
    <mergeCell ref="D42:D43"/>
    <mergeCell ref="D77:D78"/>
    <mergeCell ref="D79:D80"/>
    <mergeCell ref="E42:E43"/>
    <mergeCell ref="E77:E78"/>
    <mergeCell ref="E79:E80"/>
    <mergeCell ref="F11:F12"/>
    <mergeCell ref="F42:F43"/>
    <mergeCell ref="F64:F65"/>
    <mergeCell ref="F77:F78"/>
    <mergeCell ref="F79:F80"/>
    <mergeCell ref="G10:G11"/>
    <mergeCell ref="G42:G43"/>
    <mergeCell ref="G63:G64"/>
    <mergeCell ref="G77:G78"/>
    <mergeCell ref="G79:G80"/>
    <mergeCell ref="A107:G108"/>
    <mergeCell ref="A52:G53"/>
  </mergeCells>
  <pageMargins left="0.6" right="0.159722222222222" top="0.6" bottom="0.179861111111111" header="0.229861111111111" footer="0.15"/>
  <pageSetup paperSize="1" orientation="portrait" verticalDpi="300"/>
  <headerFooter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C00000"/>
  </sheetPr>
  <dimension ref="A1:H107"/>
  <sheetViews>
    <sheetView topLeftCell="A97" workbookViewId="0">
      <selection activeCell="F8" sqref="F8"/>
    </sheetView>
  </sheetViews>
  <sheetFormatPr defaultColWidth="9" defaultRowHeight="12" outlineLevelCol="7"/>
  <cols>
    <col min="1" max="1" width="34.2890625" style="93" customWidth="1"/>
    <col min="2" max="2" width="7.2890625" style="93" customWidth="1"/>
    <col min="3" max="6" width="11" style="93" customWidth="1"/>
    <col min="7" max="7" width="12.140625" style="93" customWidth="1"/>
    <col min="8" max="16384" width="9.140625" style="93"/>
  </cols>
  <sheetData>
    <row r="1" ht="13.5" customHeight="1" spans="1:2">
      <c r="A1" s="93" t="s">
        <v>0</v>
      </c>
      <c r="B1" s="201"/>
    </row>
    <row r="2" ht="13.5" customHeight="1" spans="1:2">
      <c r="A2" s="93" t="s">
        <v>248</v>
      </c>
      <c r="B2" s="201"/>
    </row>
    <row r="3" ht="15" customHeight="1" spans="1:2">
      <c r="A3" s="95"/>
      <c r="B3" s="201"/>
    </row>
    <row r="4" ht="15" customHeight="1" spans="2:2">
      <c r="B4" s="201"/>
    </row>
    <row r="5" ht="15" customHeight="1" spans="1:7">
      <c r="A5" s="97" t="s">
        <v>2</v>
      </c>
      <c r="B5" s="97"/>
      <c r="C5" s="97"/>
      <c r="D5" s="97"/>
      <c r="E5" s="97"/>
      <c r="F5" s="97"/>
      <c r="G5" s="97"/>
    </row>
    <row r="6" ht="15" customHeight="1" spans="1:7">
      <c r="A6" s="98" t="s">
        <v>61</v>
      </c>
      <c r="B6" s="98"/>
      <c r="C6" s="98"/>
      <c r="D6" s="98"/>
      <c r="E6" s="98"/>
      <c r="F6" s="98"/>
      <c r="G6" s="98"/>
    </row>
    <row r="7" spans="2:2">
      <c r="B7" s="201"/>
    </row>
    <row r="8" ht="15" spans="1:2">
      <c r="A8" s="202" t="s">
        <v>758</v>
      </c>
      <c r="B8" s="201"/>
    </row>
    <row r="9" ht="15" customHeight="1" spans="2:2">
      <c r="B9" s="201"/>
    </row>
    <row r="10" ht="15" customHeight="1" spans="1:7">
      <c r="A10" s="101" t="s">
        <v>5</v>
      </c>
      <c r="B10" s="179" t="s">
        <v>6</v>
      </c>
      <c r="C10" s="102" t="s">
        <v>7</v>
      </c>
      <c r="D10" s="139" t="s">
        <v>8</v>
      </c>
      <c r="E10" s="223"/>
      <c r="F10" s="140"/>
      <c r="G10" s="102" t="s">
        <v>9</v>
      </c>
    </row>
    <row r="11" ht="15" customHeight="1" spans="1:8">
      <c r="A11" s="105"/>
      <c r="B11" s="203"/>
      <c r="C11" s="106"/>
      <c r="D11" s="204" t="s">
        <v>10</v>
      </c>
      <c r="E11" s="204" t="s">
        <v>11</v>
      </c>
      <c r="F11" s="204" t="s">
        <v>12</v>
      </c>
      <c r="G11" s="106"/>
      <c r="H11" s="224"/>
    </row>
    <row r="12" ht="15" customHeight="1" spans="1:7">
      <c r="A12" s="105"/>
      <c r="B12" s="182"/>
      <c r="C12" s="105">
        <v>2020</v>
      </c>
      <c r="D12" s="205" t="s">
        <v>13</v>
      </c>
      <c r="E12" s="205" t="s">
        <v>14</v>
      </c>
      <c r="F12" s="205"/>
      <c r="G12" s="106">
        <v>2022</v>
      </c>
    </row>
    <row r="13" ht="9" customHeight="1" spans="1:7">
      <c r="A13" s="206"/>
      <c r="B13" s="207"/>
      <c r="C13" s="206"/>
      <c r="D13" s="206"/>
      <c r="E13" s="206"/>
      <c r="F13" s="206"/>
      <c r="G13" s="237"/>
    </row>
    <row r="14" ht="15" customHeight="1" spans="1:7">
      <c r="A14" s="113" t="s">
        <v>15</v>
      </c>
      <c r="B14" s="210" t="s">
        <v>16</v>
      </c>
      <c r="C14" s="212"/>
      <c r="D14" s="212"/>
      <c r="E14" s="212"/>
      <c r="F14" s="212"/>
      <c r="G14" s="212"/>
    </row>
    <row r="15" s="169" customFormat="1" ht="6.75" customHeight="1" spans="1:7">
      <c r="A15" s="212"/>
      <c r="B15" s="210"/>
      <c r="C15" s="114"/>
      <c r="D15" s="114"/>
      <c r="E15" s="114"/>
      <c r="F15" s="114"/>
      <c r="G15" s="114"/>
    </row>
    <row r="16" s="169" customFormat="1" ht="15" customHeight="1" spans="1:7">
      <c r="A16" s="114" t="s">
        <v>435</v>
      </c>
      <c r="B16" s="214" t="s">
        <v>18</v>
      </c>
      <c r="C16" s="215">
        <v>805341</v>
      </c>
      <c r="D16" s="112">
        <v>414672</v>
      </c>
      <c r="E16" s="112">
        <f>F16-D16</f>
        <v>433341</v>
      </c>
      <c r="F16" s="112">
        <v>848013</v>
      </c>
      <c r="G16" s="112">
        <v>799008</v>
      </c>
    </row>
    <row r="17" s="169" customFormat="1" ht="15" customHeight="1" spans="1:7">
      <c r="A17" s="114" t="s">
        <v>438</v>
      </c>
      <c r="B17" s="214" t="s">
        <v>20</v>
      </c>
      <c r="C17" s="215">
        <v>72000</v>
      </c>
      <c r="D17" s="112">
        <v>36000</v>
      </c>
      <c r="E17" s="112">
        <f t="shared" ref="E17:E34" si="0">F17-D17</f>
        <v>36000</v>
      </c>
      <c r="F17" s="112">
        <v>72000</v>
      </c>
      <c r="G17" s="112">
        <v>72000</v>
      </c>
    </row>
    <row r="18" s="169" customFormat="1" ht="15" customHeight="1" spans="1:7">
      <c r="A18" s="114" t="s">
        <v>441</v>
      </c>
      <c r="B18" s="214" t="s">
        <v>26</v>
      </c>
      <c r="C18" s="215">
        <v>18000</v>
      </c>
      <c r="D18" s="112">
        <v>18000</v>
      </c>
      <c r="E18" s="112">
        <f t="shared" si="0"/>
        <v>0</v>
      </c>
      <c r="F18" s="112">
        <v>18000</v>
      </c>
      <c r="G18" s="112">
        <v>18000</v>
      </c>
    </row>
    <row r="19" s="169" customFormat="1" ht="15" customHeight="1" spans="1:7">
      <c r="A19" s="114" t="s">
        <v>442</v>
      </c>
      <c r="B19" s="214" t="s">
        <v>28</v>
      </c>
      <c r="C19" s="215"/>
      <c r="D19" s="112"/>
      <c r="E19" s="112"/>
      <c r="F19" s="112"/>
      <c r="G19" s="112"/>
    </row>
    <row r="20" s="169" customFormat="1" ht="15" customHeight="1" spans="1:7">
      <c r="A20" s="114" t="s">
        <v>443</v>
      </c>
      <c r="B20" s="214"/>
      <c r="C20" s="215">
        <v>10000</v>
      </c>
      <c r="D20" s="112">
        <v>0</v>
      </c>
      <c r="E20" s="112">
        <f t="shared" si="0"/>
        <v>5000</v>
      </c>
      <c r="F20" s="112">
        <v>5000</v>
      </c>
      <c r="G20" s="112">
        <v>0</v>
      </c>
    </row>
    <row r="21" s="169" customFormat="1" ht="15" customHeight="1" spans="1:7">
      <c r="A21" s="114" t="s">
        <v>444</v>
      </c>
      <c r="B21" s="214"/>
      <c r="C21" s="215">
        <v>0</v>
      </c>
      <c r="D21" s="112">
        <v>0</v>
      </c>
      <c r="E21" s="112">
        <f t="shared" si="0"/>
        <v>0</v>
      </c>
      <c r="F21" s="112">
        <v>0</v>
      </c>
      <c r="G21" s="112">
        <v>1734</v>
      </c>
    </row>
    <row r="22" s="169" customFormat="1" ht="15" customHeight="1" spans="1:7">
      <c r="A22" s="114" t="s">
        <v>445</v>
      </c>
      <c r="B22" s="214" t="s">
        <v>32</v>
      </c>
      <c r="C22" s="215">
        <v>0</v>
      </c>
      <c r="D22" s="112">
        <v>0</v>
      </c>
      <c r="E22" s="112">
        <f t="shared" si="0"/>
        <v>5000</v>
      </c>
      <c r="F22" s="112">
        <v>5000</v>
      </c>
      <c r="G22" s="112">
        <v>5000</v>
      </c>
    </row>
    <row r="23" s="169" customFormat="1" ht="15" customHeight="1" spans="1:7">
      <c r="A23" s="114" t="s">
        <v>446</v>
      </c>
      <c r="B23" s="214" t="s">
        <v>34</v>
      </c>
      <c r="C23" s="215">
        <v>69112</v>
      </c>
      <c r="D23" s="112">
        <v>0</v>
      </c>
      <c r="E23" s="112">
        <f t="shared" si="0"/>
        <v>71779</v>
      </c>
      <c r="F23" s="112">
        <v>71779</v>
      </c>
      <c r="G23" s="112">
        <v>66584</v>
      </c>
    </row>
    <row r="24" s="169" customFormat="1" ht="15" customHeight="1" spans="1:7">
      <c r="A24" s="114" t="s">
        <v>447</v>
      </c>
      <c r="B24" s="214" t="s">
        <v>36</v>
      </c>
      <c r="C24" s="215">
        <v>15000</v>
      </c>
      <c r="D24" s="112">
        <v>0</v>
      </c>
      <c r="E24" s="112">
        <f t="shared" si="0"/>
        <v>15000</v>
      </c>
      <c r="F24" s="112">
        <v>15000</v>
      </c>
      <c r="G24" s="112">
        <v>15000</v>
      </c>
    </row>
    <row r="25" s="169" customFormat="1" ht="15" customHeight="1" spans="1:7">
      <c r="A25" s="114" t="s">
        <v>448</v>
      </c>
      <c r="B25" s="214" t="s">
        <v>38</v>
      </c>
      <c r="C25" s="215"/>
      <c r="D25" s="112"/>
      <c r="E25" s="112"/>
      <c r="F25" s="112"/>
      <c r="G25" s="112"/>
    </row>
    <row r="26" s="169" customFormat="1" ht="15" customHeight="1" spans="1:7">
      <c r="A26" s="114" t="s">
        <v>449</v>
      </c>
      <c r="B26" s="214"/>
      <c r="C26" s="215">
        <v>66445</v>
      </c>
      <c r="D26" s="112">
        <v>69112</v>
      </c>
      <c r="E26" s="112">
        <f t="shared" si="0"/>
        <v>0</v>
      </c>
      <c r="F26" s="112">
        <v>69112</v>
      </c>
      <c r="G26" s="112">
        <v>66584</v>
      </c>
    </row>
    <row r="27" s="169" customFormat="1" ht="15" customHeight="1" spans="1:7">
      <c r="A27" s="114" t="s">
        <v>728</v>
      </c>
      <c r="B27" s="214"/>
      <c r="C27" s="215">
        <v>0</v>
      </c>
      <c r="D27" s="112">
        <v>0</v>
      </c>
      <c r="E27" s="112">
        <f t="shared" si="0"/>
        <v>0</v>
      </c>
      <c r="F27" s="112">
        <v>0</v>
      </c>
      <c r="G27" s="112">
        <v>15000</v>
      </c>
    </row>
    <row r="28" s="169" customFormat="1" ht="15" customHeight="1" spans="1:7">
      <c r="A28" s="114" t="s">
        <v>450</v>
      </c>
      <c r="B28" s="214"/>
      <c r="C28" s="215">
        <v>0</v>
      </c>
      <c r="D28" s="112">
        <v>0</v>
      </c>
      <c r="E28" s="112">
        <v>0</v>
      </c>
      <c r="F28" s="112">
        <v>0</v>
      </c>
      <c r="G28" s="112">
        <v>15000</v>
      </c>
    </row>
    <row r="29" s="169" customFormat="1" ht="15" customHeight="1" spans="1:7">
      <c r="A29" s="114" t="s">
        <v>451</v>
      </c>
      <c r="B29" s="214" t="s">
        <v>43</v>
      </c>
      <c r="C29" s="215">
        <v>96640.92</v>
      </c>
      <c r="D29" s="112">
        <v>49760.64</v>
      </c>
      <c r="E29" s="112">
        <f t="shared" si="0"/>
        <v>52002.36</v>
      </c>
      <c r="F29" s="112">
        <v>101763</v>
      </c>
      <c r="G29" s="112">
        <v>95881</v>
      </c>
    </row>
    <row r="30" s="169" customFormat="1" ht="15" customHeight="1" spans="1:7">
      <c r="A30" s="114" t="s">
        <v>452</v>
      </c>
      <c r="B30" s="214" t="s">
        <v>45</v>
      </c>
      <c r="C30" s="215">
        <v>3600</v>
      </c>
      <c r="D30" s="112">
        <v>1901</v>
      </c>
      <c r="E30" s="112">
        <f t="shared" si="0"/>
        <v>1699</v>
      </c>
      <c r="F30" s="112">
        <v>3600</v>
      </c>
      <c r="G30" s="112">
        <v>3600</v>
      </c>
    </row>
    <row r="31" s="169" customFormat="1" ht="15" customHeight="1" spans="1:7">
      <c r="A31" s="114" t="s">
        <v>453</v>
      </c>
      <c r="B31" s="214" t="s">
        <v>47</v>
      </c>
      <c r="C31" s="215">
        <v>12080.19</v>
      </c>
      <c r="D31" s="112">
        <v>6220.14</v>
      </c>
      <c r="E31" s="112">
        <f t="shared" si="0"/>
        <v>6620.86</v>
      </c>
      <c r="F31" s="112">
        <v>12841</v>
      </c>
      <c r="G31" s="112">
        <v>12696</v>
      </c>
    </row>
    <row r="32" s="169" customFormat="1" ht="15" customHeight="1" spans="1:7">
      <c r="A32" s="114" t="s">
        <v>454</v>
      </c>
      <c r="B32" s="214" t="s">
        <v>49</v>
      </c>
      <c r="C32" s="215">
        <v>3600</v>
      </c>
      <c r="D32" s="112">
        <v>1800</v>
      </c>
      <c r="E32" s="112">
        <f t="shared" si="0"/>
        <v>1800</v>
      </c>
      <c r="F32" s="112">
        <v>3600</v>
      </c>
      <c r="G32" s="112">
        <v>3600</v>
      </c>
    </row>
    <row r="33" s="169" customFormat="1" ht="15" customHeight="1" spans="1:7">
      <c r="A33" s="114" t="s">
        <v>729</v>
      </c>
      <c r="B33" s="214" t="s">
        <v>616</v>
      </c>
      <c r="C33" s="215"/>
      <c r="D33" s="112"/>
      <c r="E33" s="112"/>
      <c r="F33" s="112"/>
      <c r="G33" s="112"/>
    </row>
    <row r="34" s="169" customFormat="1" ht="15" customHeight="1" spans="1:7">
      <c r="A34" s="114" t="s">
        <v>732</v>
      </c>
      <c r="B34" s="214"/>
      <c r="C34" s="215">
        <v>0</v>
      </c>
      <c r="D34" s="112">
        <v>0</v>
      </c>
      <c r="E34" s="112">
        <f t="shared" si="0"/>
        <v>124402</v>
      </c>
      <c r="F34" s="112">
        <v>124402</v>
      </c>
      <c r="G34" s="112">
        <f>30517-15000</f>
        <v>15517</v>
      </c>
    </row>
    <row r="35" s="169" customFormat="1" ht="15" customHeight="1" spans="1:7">
      <c r="A35" s="114" t="s">
        <v>733</v>
      </c>
      <c r="B35" s="214"/>
      <c r="C35" s="112"/>
      <c r="D35" s="112"/>
      <c r="E35" s="112"/>
      <c r="F35" s="112"/>
      <c r="G35" s="112"/>
    </row>
    <row r="36" s="169" customFormat="1" ht="15" customHeight="1" spans="1:7">
      <c r="A36" s="114" t="s">
        <v>734</v>
      </c>
      <c r="B36" s="214"/>
      <c r="C36" s="112"/>
      <c r="D36" s="112"/>
      <c r="E36" s="112"/>
      <c r="F36" s="112"/>
      <c r="G36" s="112"/>
    </row>
    <row r="37" s="169" customFormat="1" ht="15" customHeight="1" spans="1:7">
      <c r="A37" s="114" t="s">
        <v>735</v>
      </c>
      <c r="B37" s="214"/>
      <c r="C37" s="112"/>
      <c r="D37" s="112"/>
      <c r="E37" s="112"/>
      <c r="F37" s="112"/>
      <c r="G37" s="112"/>
    </row>
    <row r="38" s="169" customFormat="1" ht="15" customHeight="1" spans="1:7">
      <c r="A38" s="114" t="s">
        <v>736</v>
      </c>
      <c r="B38" s="214" t="s">
        <v>18</v>
      </c>
      <c r="C38" s="112">
        <v>0</v>
      </c>
      <c r="D38" s="112">
        <v>0</v>
      </c>
      <c r="E38" s="112">
        <f t="shared" ref="E38:E41" si="1">+F38-D38</f>
        <v>0</v>
      </c>
      <c r="F38" s="112">
        <v>0</v>
      </c>
      <c r="G38" s="112">
        <v>22288</v>
      </c>
    </row>
    <row r="39" s="169" customFormat="1" ht="15" customHeight="1" spans="1:7">
      <c r="A39" s="114" t="s">
        <v>737</v>
      </c>
      <c r="B39" s="214" t="s">
        <v>34</v>
      </c>
      <c r="C39" s="112">
        <v>0</v>
      </c>
      <c r="D39" s="112">
        <v>0</v>
      </c>
      <c r="E39" s="112">
        <f t="shared" si="1"/>
        <v>0</v>
      </c>
      <c r="F39" s="112">
        <v>0</v>
      </c>
      <c r="G39" s="112">
        <v>3184</v>
      </c>
    </row>
    <row r="40" s="169" customFormat="1" ht="15" customHeight="1" spans="1:7">
      <c r="A40" s="114" t="s">
        <v>738</v>
      </c>
      <c r="B40" s="214" t="s">
        <v>43</v>
      </c>
      <c r="C40" s="112">
        <v>0</v>
      </c>
      <c r="D40" s="112">
        <v>0</v>
      </c>
      <c r="E40" s="112">
        <f t="shared" si="1"/>
        <v>0</v>
      </c>
      <c r="F40" s="112">
        <v>0</v>
      </c>
      <c r="G40" s="112">
        <v>2675</v>
      </c>
    </row>
    <row r="41" s="169" customFormat="1" ht="15" customHeight="1" spans="1:7">
      <c r="A41" s="114" t="s">
        <v>739</v>
      </c>
      <c r="B41" s="214" t="s">
        <v>47</v>
      </c>
      <c r="C41" s="112">
        <v>0</v>
      </c>
      <c r="D41" s="112">
        <v>0</v>
      </c>
      <c r="E41" s="112">
        <f t="shared" si="1"/>
        <v>0</v>
      </c>
      <c r="F41" s="112">
        <v>0</v>
      </c>
      <c r="G41" s="112">
        <v>564</v>
      </c>
    </row>
    <row r="42" s="169" customFormat="1" ht="15" customHeight="1" spans="1:7">
      <c r="A42" s="114"/>
      <c r="B42" s="210"/>
      <c r="C42" s="215"/>
      <c r="D42" s="112"/>
      <c r="E42" s="112"/>
      <c r="F42" s="112"/>
      <c r="G42" s="112"/>
    </row>
    <row r="43" s="169" customFormat="1" ht="15" customHeight="1" spans="1:7">
      <c r="A43" s="179" t="s">
        <v>59</v>
      </c>
      <c r="B43" s="217"/>
      <c r="C43" s="148">
        <f>SUM(C16:C42)</f>
        <v>1171819.11</v>
      </c>
      <c r="D43" s="148">
        <f>SUM(D16:D42)</f>
        <v>597465.78</v>
      </c>
      <c r="E43" s="148">
        <f>SUM(E16:E42)</f>
        <v>752644.22</v>
      </c>
      <c r="F43" s="148">
        <f>SUM(F16:F42)</f>
        <v>1350110</v>
      </c>
      <c r="G43" s="148">
        <f>SUM(G16:G42)</f>
        <v>1233915</v>
      </c>
    </row>
    <row r="44" s="169" customFormat="1" ht="15" customHeight="1" spans="1:7">
      <c r="A44" s="182"/>
      <c r="B44" s="218"/>
      <c r="C44" s="151"/>
      <c r="D44" s="151"/>
      <c r="E44" s="151"/>
      <c r="F44" s="151"/>
      <c r="G44" s="151"/>
    </row>
    <row r="45" spans="1:1">
      <c r="A45" s="236"/>
    </row>
    <row r="46" spans="1:1">
      <c r="A46" s="236"/>
    </row>
    <row r="47" spans="1:1">
      <c r="A47" s="236"/>
    </row>
    <row r="48" spans="1:1">
      <c r="A48" s="236"/>
    </row>
    <row r="49" spans="1:1">
      <c r="A49" s="236"/>
    </row>
    <row r="50" spans="1:1">
      <c r="A50" s="236"/>
    </row>
    <row r="51" ht="15.75" customHeight="1" spans="1:1">
      <c r="A51" s="236"/>
    </row>
    <row r="52" ht="12.75" customHeight="1" spans="1:7">
      <c r="A52" s="241"/>
      <c r="B52" s="241"/>
      <c r="C52" s="241"/>
      <c r="D52" s="241"/>
      <c r="E52" s="241"/>
      <c r="F52" s="241"/>
      <c r="G52" s="241"/>
    </row>
    <row r="53" ht="12.75" customHeight="1" spans="1:7">
      <c r="A53" s="241"/>
      <c r="B53" s="241"/>
      <c r="C53" s="241"/>
      <c r="D53" s="241"/>
      <c r="E53" s="241"/>
      <c r="F53" s="241"/>
      <c r="G53" s="241"/>
    </row>
    <row r="54" ht="13.5" customHeight="1" spans="1:2">
      <c r="A54" s="93" t="s">
        <v>0</v>
      </c>
      <c r="B54" s="201"/>
    </row>
    <row r="55" ht="13.5" customHeight="1" spans="1:2">
      <c r="A55" s="93" t="s">
        <v>251</v>
      </c>
      <c r="B55" s="201"/>
    </row>
    <row r="56" ht="15" customHeight="1" spans="1:2">
      <c r="A56" s="95"/>
      <c r="B56" s="201"/>
    </row>
    <row r="57" ht="15" customHeight="1" spans="2:2">
      <c r="B57" s="201"/>
    </row>
    <row r="58" ht="15" customHeight="1" spans="1:7">
      <c r="A58" s="97" t="s">
        <v>2</v>
      </c>
      <c r="B58" s="97"/>
      <c r="C58" s="97"/>
      <c r="D58" s="97"/>
      <c r="E58" s="97"/>
      <c r="F58" s="97"/>
      <c r="G58" s="97"/>
    </row>
    <row r="59" ht="15" customHeight="1" spans="1:7">
      <c r="A59" s="98" t="s">
        <v>3</v>
      </c>
      <c r="B59" s="98"/>
      <c r="C59" s="98"/>
      <c r="D59" s="98"/>
      <c r="E59" s="98"/>
      <c r="F59" s="98"/>
      <c r="G59" s="98"/>
    </row>
    <row r="60" spans="2:2">
      <c r="B60" s="201"/>
    </row>
    <row r="61" ht="14" spans="1:2">
      <c r="A61" s="202" t="s">
        <v>759</v>
      </c>
      <c r="B61" s="201"/>
    </row>
    <row r="62" ht="15" customHeight="1" spans="2:2">
      <c r="B62" s="201"/>
    </row>
    <row r="63" ht="15" customHeight="1" spans="1:7">
      <c r="A63" s="101" t="s">
        <v>5</v>
      </c>
      <c r="B63" s="179" t="s">
        <v>6</v>
      </c>
      <c r="C63" s="102" t="s">
        <v>7</v>
      </c>
      <c r="D63" s="139" t="s">
        <v>8</v>
      </c>
      <c r="E63" s="223"/>
      <c r="F63" s="140"/>
      <c r="G63" s="102" t="s">
        <v>9</v>
      </c>
    </row>
    <row r="64" ht="15" customHeight="1" spans="1:8">
      <c r="A64" s="105"/>
      <c r="B64" s="203"/>
      <c r="C64" s="106"/>
      <c r="D64" s="204" t="s">
        <v>10</v>
      </c>
      <c r="E64" s="204" t="s">
        <v>11</v>
      </c>
      <c r="F64" s="204" t="s">
        <v>12</v>
      </c>
      <c r="G64" s="106"/>
      <c r="H64" s="224"/>
    </row>
    <row r="65" ht="15" customHeight="1" spans="1:7">
      <c r="A65" s="105"/>
      <c r="B65" s="182"/>
      <c r="C65" s="105">
        <v>2020</v>
      </c>
      <c r="D65" s="205" t="s">
        <v>13</v>
      </c>
      <c r="E65" s="205" t="s">
        <v>14</v>
      </c>
      <c r="F65" s="205"/>
      <c r="G65" s="106">
        <v>2022</v>
      </c>
    </row>
    <row r="66" ht="9" customHeight="1" spans="1:7">
      <c r="A66" s="206"/>
      <c r="B66" s="207"/>
      <c r="C66" s="239"/>
      <c r="D66" s="206"/>
      <c r="E66" s="206"/>
      <c r="F66" s="206"/>
      <c r="G66" s="237"/>
    </row>
    <row r="67" ht="15" customHeight="1" spans="1:7">
      <c r="A67" s="113" t="s">
        <v>62</v>
      </c>
      <c r="B67" s="210" t="s">
        <v>63</v>
      </c>
      <c r="C67" s="215"/>
      <c r="D67" s="212"/>
      <c r="E67" s="212"/>
      <c r="F67" s="212"/>
      <c r="G67" s="212"/>
    </row>
    <row r="68" s="169" customFormat="1" ht="6.75" customHeight="1" spans="1:7">
      <c r="A68" s="212"/>
      <c r="B68" s="210"/>
      <c r="C68" s="215"/>
      <c r="D68" s="114"/>
      <c r="E68" s="114"/>
      <c r="F68" s="114"/>
      <c r="G68" s="114"/>
    </row>
    <row r="69" ht="15" customHeight="1" spans="1:7">
      <c r="A69" s="114" t="s">
        <v>252</v>
      </c>
      <c r="B69" s="214" t="s">
        <v>65</v>
      </c>
      <c r="C69" s="215">
        <v>6942</v>
      </c>
      <c r="D69" s="112">
        <v>4000</v>
      </c>
      <c r="E69" s="112">
        <f>F69-D69</f>
        <v>8000</v>
      </c>
      <c r="F69" s="112">
        <v>12000</v>
      </c>
      <c r="G69" s="112">
        <v>12000</v>
      </c>
    </row>
    <row r="70" ht="15" customHeight="1" spans="1:7">
      <c r="A70" s="114" t="s">
        <v>253</v>
      </c>
      <c r="B70" s="214" t="s">
        <v>78</v>
      </c>
      <c r="C70" s="215">
        <v>0</v>
      </c>
      <c r="D70" s="112">
        <v>0</v>
      </c>
      <c r="E70" s="112">
        <f t="shared" ref="E70:E78" si="2">F70-D70</f>
        <v>10000</v>
      </c>
      <c r="F70" s="112">
        <v>10000</v>
      </c>
      <c r="G70" s="112">
        <v>32000</v>
      </c>
    </row>
    <row r="71" ht="15" customHeight="1" spans="1:7">
      <c r="A71" s="114" t="s">
        <v>741</v>
      </c>
      <c r="B71" s="214" t="s">
        <v>167</v>
      </c>
      <c r="C71" s="215">
        <v>0</v>
      </c>
      <c r="D71" s="112">
        <v>8872.06</v>
      </c>
      <c r="E71" s="112">
        <f t="shared" si="2"/>
        <v>51127.94</v>
      </c>
      <c r="F71" s="112">
        <v>60000</v>
      </c>
      <c r="G71" s="112">
        <v>24000</v>
      </c>
    </row>
    <row r="72" ht="15" customHeight="1" spans="1:7">
      <c r="A72" s="114" t="s">
        <v>742</v>
      </c>
      <c r="B72" s="214" t="s">
        <v>169</v>
      </c>
      <c r="C72" s="215">
        <v>575972.69</v>
      </c>
      <c r="D72" s="112">
        <v>203119.97</v>
      </c>
      <c r="E72" s="112">
        <f t="shared" si="2"/>
        <v>611332.03</v>
      </c>
      <c r="F72" s="112">
        <v>814452</v>
      </c>
      <c r="G72" s="112">
        <v>850000</v>
      </c>
    </row>
    <row r="73" ht="15" customHeight="1" spans="1:7">
      <c r="A73" s="114" t="s">
        <v>744</v>
      </c>
      <c r="B73" s="214"/>
      <c r="C73" s="215"/>
      <c r="D73" s="112"/>
      <c r="E73" s="112"/>
      <c r="F73" s="112"/>
      <c r="G73" s="112"/>
    </row>
    <row r="74" ht="15" customHeight="1" spans="1:7">
      <c r="A74" s="114" t="s">
        <v>745</v>
      </c>
      <c r="B74" s="214" t="s">
        <v>528</v>
      </c>
      <c r="C74" s="215">
        <v>0</v>
      </c>
      <c r="D74" s="112">
        <v>0</v>
      </c>
      <c r="E74" s="112">
        <f t="shared" si="2"/>
        <v>10000</v>
      </c>
      <c r="F74" s="112">
        <v>10000</v>
      </c>
      <c r="G74" s="112">
        <v>25000</v>
      </c>
    </row>
    <row r="75" ht="15" customHeight="1" spans="1:7">
      <c r="A75" s="114" t="s">
        <v>490</v>
      </c>
      <c r="B75" s="240" t="s">
        <v>110</v>
      </c>
      <c r="C75" s="215"/>
      <c r="D75" s="112"/>
      <c r="E75" s="112"/>
      <c r="F75" s="112"/>
      <c r="G75" s="112"/>
    </row>
    <row r="76" ht="15" customHeight="1" spans="1:7">
      <c r="A76" s="114" t="s">
        <v>746</v>
      </c>
      <c r="B76" s="240"/>
      <c r="C76" s="215">
        <v>0</v>
      </c>
      <c r="D76" s="112">
        <v>0</v>
      </c>
      <c r="E76" s="112">
        <f t="shared" si="2"/>
        <v>10000</v>
      </c>
      <c r="F76" s="112">
        <v>10000</v>
      </c>
      <c r="G76" s="112">
        <v>20000</v>
      </c>
    </row>
    <row r="77" ht="15" customHeight="1" spans="1:7">
      <c r="A77" s="114" t="s">
        <v>256</v>
      </c>
      <c r="B77" s="214" t="s">
        <v>99</v>
      </c>
      <c r="C77" s="215">
        <v>0</v>
      </c>
      <c r="D77" s="112">
        <v>0</v>
      </c>
      <c r="E77" s="112">
        <f t="shared" si="2"/>
        <v>5000</v>
      </c>
      <c r="F77" s="112">
        <v>5000</v>
      </c>
      <c r="G77" s="112">
        <v>12380</v>
      </c>
    </row>
    <row r="78" ht="15" customHeight="1" spans="1:7">
      <c r="A78" s="114" t="s">
        <v>747</v>
      </c>
      <c r="B78" s="214" t="s">
        <v>99</v>
      </c>
      <c r="C78" s="215">
        <v>0</v>
      </c>
      <c r="D78" s="112">
        <v>42800</v>
      </c>
      <c r="E78" s="112">
        <f t="shared" si="2"/>
        <v>68600</v>
      </c>
      <c r="F78" s="112">
        <v>111400</v>
      </c>
      <c r="G78" s="112">
        <v>240000</v>
      </c>
    </row>
    <row r="79" s="169" customFormat="1" ht="15" customHeight="1" spans="1:7">
      <c r="A79" s="114"/>
      <c r="B79" s="210"/>
      <c r="C79" s="215"/>
      <c r="D79" s="112"/>
      <c r="E79" s="112"/>
      <c r="F79" s="112"/>
      <c r="G79" s="112"/>
    </row>
    <row r="80" ht="16.5" customHeight="1" spans="1:7">
      <c r="A80" s="179" t="s">
        <v>262</v>
      </c>
      <c r="B80" s="217"/>
      <c r="C80" s="148">
        <f>SUM(C69:C78)</f>
        <v>582914.69</v>
      </c>
      <c r="D80" s="148">
        <f>SUM(D69:D78)</f>
        <v>258792.03</v>
      </c>
      <c r="E80" s="148">
        <f>SUM(E69:E78)</f>
        <v>774059.97</v>
      </c>
      <c r="F80" s="148">
        <f>SUM(F69:F78)</f>
        <v>1032852</v>
      </c>
      <c r="G80" s="148">
        <f>SUM(G69:G78)</f>
        <v>1215380</v>
      </c>
    </row>
    <row r="81" ht="16.5" customHeight="1" spans="1:7">
      <c r="A81" s="182" t="s">
        <v>183</v>
      </c>
      <c r="B81" s="218"/>
      <c r="C81" s="151"/>
      <c r="D81" s="151"/>
      <c r="E81" s="151"/>
      <c r="F81" s="151"/>
      <c r="G81" s="151"/>
    </row>
    <row r="82" ht="16.5" customHeight="1" spans="1:7">
      <c r="A82" s="184" t="s">
        <v>238</v>
      </c>
      <c r="B82" s="217"/>
      <c r="C82" s="220">
        <f>SUM(C80,C43)</f>
        <v>1754733.8</v>
      </c>
      <c r="D82" s="220">
        <f>SUM(D80,D43)</f>
        <v>856257.81</v>
      </c>
      <c r="E82" s="220">
        <f>SUM(E80,E43)</f>
        <v>1526704.19</v>
      </c>
      <c r="F82" s="220">
        <f>SUM(F80,F43)</f>
        <v>2382962</v>
      </c>
      <c r="G82" s="220">
        <f>SUM(G80,G43)</f>
        <v>2449295</v>
      </c>
    </row>
    <row r="83" ht="16.5" customHeight="1" spans="1:7">
      <c r="A83" s="186"/>
      <c r="B83" s="218"/>
      <c r="C83" s="221"/>
      <c r="D83" s="221"/>
      <c r="E83" s="221"/>
      <c r="F83" s="221"/>
      <c r="G83" s="221"/>
    </row>
    <row r="84" ht="15" customHeight="1"/>
    <row r="85" ht="15" customHeight="1"/>
    <row r="86" spans="1:5">
      <c r="A86" s="93" t="s">
        <v>239</v>
      </c>
      <c r="B86" s="93" t="s">
        <v>240</v>
      </c>
      <c r="E86" s="93" t="s">
        <v>370</v>
      </c>
    </row>
    <row r="87" ht="15" customHeight="1"/>
    <row r="88" ht="15" customHeight="1"/>
    <row r="89" ht="15" customHeight="1"/>
    <row r="90" ht="15" customHeight="1" spans="1:7">
      <c r="A90" s="199" t="s">
        <v>726</v>
      </c>
      <c r="B90" s="199" t="s">
        <v>243</v>
      </c>
      <c r="C90" s="199"/>
      <c r="D90" s="199"/>
      <c r="E90" s="199" t="s">
        <v>244</v>
      </c>
      <c r="F90" s="199"/>
      <c r="G90" s="199"/>
    </row>
    <row r="91" ht="15" customHeight="1" spans="1:7">
      <c r="A91" s="200" t="s">
        <v>276</v>
      </c>
      <c r="B91" s="200" t="s">
        <v>246</v>
      </c>
      <c r="C91" s="200"/>
      <c r="D91" s="200"/>
      <c r="E91" s="200" t="s">
        <v>247</v>
      </c>
      <c r="F91" s="200"/>
      <c r="G91" s="200"/>
    </row>
    <row r="92" spans="1:4">
      <c r="A92" s="200"/>
      <c r="B92" s="200"/>
      <c r="C92" s="200"/>
      <c r="D92" s="200"/>
    </row>
    <row r="105" ht="11.25" customHeight="1"/>
    <row r="106" ht="12.75" customHeight="1" spans="1:7">
      <c r="A106" s="222"/>
      <c r="B106" s="222"/>
      <c r="C106" s="222"/>
      <c r="D106" s="222"/>
      <c r="E106" s="222"/>
      <c r="F106" s="222"/>
      <c r="G106" s="222"/>
    </row>
    <row r="107" ht="12.75" customHeight="1" spans="1:7">
      <c r="A107" s="222"/>
      <c r="B107" s="222"/>
      <c r="C107" s="222"/>
      <c r="D107" s="222"/>
      <c r="E107" s="222"/>
      <c r="F107" s="222"/>
      <c r="G107" s="222"/>
    </row>
  </sheetData>
  <sheetProtection password="A9CD" sheet="1" objects="1"/>
  <mergeCells count="42">
    <mergeCell ref="A5:G5"/>
    <mergeCell ref="A6:G6"/>
    <mergeCell ref="D10:F10"/>
    <mergeCell ref="A58:G58"/>
    <mergeCell ref="A59:G59"/>
    <mergeCell ref="D63:F63"/>
    <mergeCell ref="B90:D90"/>
    <mergeCell ref="E90:G90"/>
    <mergeCell ref="B91:D91"/>
    <mergeCell ref="E91:G91"/>
    <mergeCell ref="B92:D92"/>
    <mergeCell ref="A10:A12"/>
    <mergeCell ref="A43:A44"/>
    <mergeCell ref="A63:A65"/>
    <mergeCell ref="A80:A81"/>
    <mergeCell ref="A82:A83"/>
    <mergeCell ref="B10:B12"/>
    <mergeCell ref="B63:B65"/>
    <mergeCell ref="B75:B76"/>
    <mergeCell ref="C10:C11"/>
    <mergeCell ref="C43:C44"/>
    <mergeCell ref="C63:C64"/>
    <mergeCell ref="C80:C81"/>
    <mergeCell ref="C82:C83"/>
    <mergeCell ref="D43:D44"/>
    <mergeCell ref="D80:D81"/>
    <mergeCell ref="D82:D83"/>
    <mergeCell ref="E43:E44"/>
    <mergeCell ref="E80:E81"/>
    <mergeCell ref="E82:E83"/>
    <mergeCell ref="F11:F12"/>
    <mergeCell ref="F43:F44"/>
    <mergeCell ref="F64:F65"/>
    <mergeCell ref="F80:F81"/>
    <mergeCell ref="F82:F83"/>
    <mergeCell ref="G10:G11"/>
    <mergeCell ref="G43:G44"/>
    <mergeCell ref="G63:G64"/>
    <mergeCell ref="G80:G81"/>
    <mergeCell ref="G82:G83"/>
    <mergeCell ref="A106:G107"/>
    <mergeCell ref="A52:G53"/>
  </mergeCells>
  <pageMargins left="0.6" right="0.159722222222222" top="0.6" bottom="0.179861111111111" header="0.229861111111111" footer="0.15"/>
  <pageSetup paperSize="1" orientation="portrait" verticalDpi="300"/>
  <headerFooter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0070C0"/>
  </sheetPr>
  <dimension ref="A1:M107"/>
  <sheetViews>
    <sheetView workbookViewId="0">
      <selection activeCell="I21" sqref="I21"/>
    </sheetView>
  </sheetViews>
  <sheetFormatPr defaultColWidth="9" defaultRowHeight="12"/>
  <cols>
    <col min="1" max="1" width="34.2890625" style="93" customWidth="1"/>
    <col min="2" max="2" width="7.2890625" style="93" customWidth="1"/>
    <col min="3" max="6" width="11.4296875" style="93" customWidth="1"/>
    <col min="7" max="7" width="11.7109375" style="93" customWidth="1"/>
    <col min="8" max="16384" width="9.140625" style="93"/>
  </cols>
  <sheetData>
    <row r="1" ht="13.5" customHeight="1" spans="1:2">
      <c r="A1" s="93" t="s">
        <v>0</v>
      </c>
      <c r="B1" s="201"/>
    </row>
    <row r="2" ht="13.5" customHeight="1" spans="1:2">
      <c r="A2" s="93" t="s">
        <v>248</v>
      </c>
      <c r="B2" s="201"/>
    </row>
    <row r="3" ht="15" customHeight="1" spans="1:2">
      <c r="A3" s="95"/>
      <c r="B3" s="201"/>
    </row>
    <row r="4" ht="15" customHeight="1" spans="2:2">
      <c r="B4" s="201"/>
    </row>
    <row r="5" ht="15" customHeight="1" spans="1:7">
      <c r="A5" s="97" t="s">
        <v>2</v>
      </c>
      <c r="B5" s="97"/>
      <c r="C5" s="97"/>
      <c r="D5" s="97"/>
      <c r="E5" s="97"/>
      <c r="F5" s="97"/>
      <c r="G5" s="97"/>
    </row>
    <row r="6" ht="15" customHeight="1" spans="1:7">
      <c r="A6" s="98" t="s">
        <v>61</v>
      </c>
      <c r="B6" s="98"/>
      <c r="C6" s="98"/>
      <c r="D6" s="98"/>
      <c r="E6" s="98"/>
      <c r="F6" s="98"/>
      <c r="G6" s="98"/>
    </row>
    <row r="7" spans="2:2">
      <c r="B7" s="201"/>
    </row>
    <row r="8" ht="15" spans="1:2">
      <c r="A8" s="202" t="s">
        <v>760</v>
      </c>
      <c r="B8" s="201"/>
    </row>
    <row r="9" ht="15" customHeight="1" spans="2:2">
      <c r="B9" s="201"/>
    </row>
    <row r="10" ht="15" customHeight="1" spans="1:7">
      <c r="A10" s="101" t="s">
        <v>5</v>
      </c>
      <c r="B10" s="179" t="s">
        <v>6</v>
      </c>
      <c r="C10" s="102" t="s">
        <v>7</v>
      </c>
      <c r="D10" s="139" t="s">
        <v>8</v>
      </c>
      <c r="E10" s="223"/>
      <c r="F10" s="140"/>
      <c r="G10" s="102" t="s">
        <v>9</v>
      </c>
    </row>
    <row r="11" ht="15" customHeight="1" spans="1:8">
      <c r="A11" s="105"/>
      <c r="B11" s="203"/>
      <c r="C11" s="106"/>
      <c r="D11" s="204" t="s">
        <v>10</v>
      </c>
      <c r="E11" s="204" t="s">
        <v>11</v>
      </c>
      <c r="F11" s="204" t="s">
        <v>12</v>
      </c>
      <c r="G11" s="106"/>
      <c r="H11" s="224"/>
    </row>
    <row r="12" ht="15" customHeight="1" spans="1:7">
      <c r="A12" s="105"/>
      <c r="B12" s="182"/>
      <c r="C12" s="105">
        <v>2020</v>
      </c>
      <c r="D12" s="205" t="s">
        <v>13</v>
      </c>
      <c r="E12" s="205" t="s">
        <v>14</v>
      </c>
      <c r="F12" s="205"/>
      <c r="G12" s="106">
        <v>2022</v>
      </c>
    </row>
    <row r="13" ht="9" customHeight="1" spans="1:7">
      <c r="A13" s="206"/>
      <c r="B13" s="207"/>
      <c r="C13" s="208"/>
      <c r="D13" s="206"/>
      <c r="E13" s="206"/>
      <c r="F13" s="206"/>
      <c r="G13" s="237"/>
    </row>
    <row r="14" ht="15" customHeight="1" spans="1:7">
      <c r="A14" s="113" t="s">
        <v>15</v>
      </c>
      <c r="B14" s="210" t="s">
        <v>16</v>
      </c>
      <c r="C14" s="211"/>
      <c r="D14" s="212"/>
      <c r="E14" s="212"/>
      <c r="F14" s="212"/>
      <c r="G14" s="212"/>
    </row>
    <row r="15" s="169" customFormat="1" ht="6.75" customHeight="1" spans="1:7">
      <c r="A15" s="212"/>
      <c r="B15" s="210"/>
      <c r="C15" s="211"/>
      <c r="D15" s="114"/>
      <c r="E15" s="114"/>
      <c r="F15" s="114"/>
      <c r="G15" s="114"/>
    </row>
    <row r="16" s="169" customFormat="1" ht="15" customHeight="1" spans="1:7">
      <c r="A16" s="114" t="s">
        <v>435</v>
      </c>
      <c r="B16" s="214" t="s">
        <v>18</v>
      </c>
      <c r="C16" s="215">
        <v>909306.42</v>
      </c>
      <c r="D16" s="112">
        <v>352629.98</v>
      </c>
      <c r="E16" s="112">
        <f>F16-D16</f>
        <v>760298.02</v>
      </c>
      <c r="F16" s="112">
        <v>1112928</v>
      </c>
      <c r="G16" s="112">
        <v>1149252</v>
      </c>
    </row>
    <row r="17" s="169" customFormat="1" ht="15" customHeight="1" spans="1:7">
      <c r="A17" s="114" t="s">
        <v>438</v>
      </c>
      <c r="B17" s="214" t="s">
        <v>20</v>
      </c>
      <c r="C17" s="215">
        <v>104000</v>
      </c>
      <c r="D17" s="112">
        <v>40933.33</v>
      </c>
      <c r="E17" s="112">
        <f t="shared" ref="E17:E34" si="0">F17-D17</f>
        <v>79066.67</v>
      </c>
      <c r="F17" s="112">
        <v>120000</v>
      </c>
      <c r="G17" s="112">
        <v>120000</v>
      </c>
    </row>
    <row r="18" s="169" customFormat="1" ht="15" customHeight="1" spans="1:7">
      <c r="A18" s="114" t="s">
        <v>441</v>
      </c>
      <c r="B18" s="214" t="s">
        <v>26</v>
      </c>
      <c r="C18" s="215">
        <v>24000</v>
      </c>
      <c r="D18" s="112">
        <v>18000</v>
      </c>
      <c r="E18" s="112">
        <f t="shared" si="0"/>
        <v>12000</v>
      </c>
      <c r="F18" s="112">
        <v>30000</v>
      </c>
      <c r="G18" s="112">
        <v>30000</v>
      </c>
    </row>
    <row r="19" s="169" customFormat="1" ht="15" customHeight="1" spans="1:7">
      <c r="A19" s="114" t="s">
        <v>442</v>
      </c>
      <c r="B19" s="214" t="s">
        <v>28</v>
      </c>
      <c r="C19" s="215"/>
      <c r="D19" s="112"/>
      <c r="E19" s="112"/>
      <c r="F19" s="112"/>
      <c r="G19" s="112"/>
    </row>
    <row r="20" s="169" customFormat="1" ht="15" customHeight="1" spans="1:7">
      <c r="A20" s="114" t="s">
        <v>444</v>
      </c>
      <c r="B20" s="214"/>
      <c r="C20" s="215">
        <v>0</v>
      </c>
      <c r="D20" s="112">
        <v>0</v>
      </c>
      <c r="E20" s="112">
        <f t="shared" si="0"/>
        <v>0</v>
      </c>
      <c r="F20" s="112">
        <v>0</v>
      </c>
      <c r="G20" s="112">
        <v>2032</v>
      </c>
    </row>
    <row r="21" s="169" customFormat="1" ht="15" customHeight="1" spans="1:7">
      <c r="A21" s="114" t="s">
        <v>445</v>
      </c>
      <c r="B21" s="214" t="s">
        <v>32</v>
      </c>
      <c r="C21" s="215">
        <v>0</v>
      </c>
      <c r="D21" s="112">
        <v>0</v>
      </c>
      <c r="E21" s="112">
        <f t="shared" si="0"/>
        <v>6000</v>
      </c>
      <c r="F21" s="112">
        <v>6000</v>
      </c>
      <c r="G21" s="112">
        <v>6000</v>
      </c>
    </row>
    <row r="22" s="169" customFormat="1" ht="15" customHeight="1" spans="1:7">
      <c r="A22" s="114" t="s">
        <v>446</v>
      </c>
      <c r="B22" s="214" t="s">
        <v>34</v>
      </c>
      <c r="C22" s="215">
        <v>91461</v>
      </c>
      <c r="D22" s="112">
        <v>0</v>
      </c>
      <c r="E22" s="112">
        <f t="shared" si="0"/>
        <v>97916</v>
      </c>
      <c r="F22" s="112">
        <v>97916</v>
      </c>
      <c r="G22" s="112">
        <v>95771</v>
      </c>
    </row>
    <row r="23" s="169" customFormat="1" ht="15" customHeight="1" spans="1:7">
      <c r="A23" s="114" t="s">
        <v>447</v>
      </c>
      <c r="B23" s="214" t="s">
        <v>36</v>
      </c>
      <c r="C23" s="215">
        <v>25000</v>
      </c>
      <c r="D23" s="112">
        <v>0</v>
      </c>
      <c r="E23" s="112">
        <f t="shared" si="0"/>
        <v>25000</v>
      </c>
      <c r="F23" s="112">
        <v>25000</v>
      </c>
      <c r="G23" s="112">
        <v>25000</v>
      </c>
    </row>
    <row r="24" s="169" customFormat="1" ht="15" customHeight="1" spans="1:7">
      <c r="A24" s="114" t="s">
        <v>448</v>
      </c>
      <c r="B24" s="214" t="s">
        <v>38</v>
      </c>
      <c r="C24" s="215"/>
      <c r="D24" s="112"/>
      <c r="E24" s="112"/>
      <c r="F24" s="112"/>
      <c r="G24" s="112"/>
    </row>
    <row r="25" s="169" customFormat="1" ht="15" customHeight="1" spans="1:7">
      <c r="A25" s="114" t="s">
        <v>449</v>
      </c>
      <c r="B25" s="214"/>
      <c r="C25" s="215">
        <v>69223</v>
      </c>
      <c r="D25" s="112">
        <v>58123</v>
      </c>
      <c r="E25" s="112">
        <f t="shared" si="0"/>
        <v>35310</v>
      </c>
      <c r="F25" s="112">
        <v>93433</v>
      </c>
      <c r="G25" s="112">
        <v>95771</v>
      </c>
    </row>
    <row r="26" s="169" customFormat="1" ht="15" customHeight="1" spans="1:7">
      <c r="A26" s="114" t="s">
        <v>728</v>
      </c>
      <c r="B26" s="214"/>
      <c r="C26" s="215">
        <v>0</v>
      </c>
      <c r="D26" s="112">
        <v>0</v>
      </c>
      <c r="E26" s="112">
        <f t="shared" si="0"/>
        <v>0</v>
      </c>
      <c r="F26" s="112">
        <v>0</v>
      </c>
      <c r="G26" s="112">
        <v>25000</v>
      </c>
    </row>
    <row r="27" s="169" customFormat="1" ht="15" customHeight="1" spans="1:7">
      <c r="A27" s="114" t="s">
        <v>450</v>
      </c>
      <c r="B27" s="214"/>
      <c r="C27" s="215">
        <v>0</v>
      </c>
      <c r="D27" s="112">
        <v>0</v>
      </c>
      <c r="E27" s="112">
        <v>0</v>
      </c>
      <c r="F27" s="112">
        <v>0</v>
      </c>
      <c r="G27" s="112">
        <v>25000</v>
      </c>
    </row>
    <row r="28" s="169" customFormat="1" ht="15" customHeight="1" spans="1:7">
      <c r="A28" s="114" t="s">
        <v>451</v>
      </c>
      <c r="B28" s="214" t="s">
        <v>43</v>
      </c>
      <c r="C28" s="215">
        <v>109116.77</v>
      </c>
      <c r="D28" s="112">
        <v>42315.6</v>
      </c>
      <c r="E28" s="112">
        <f t="shared" si="0"/>
        <v>95945.4</v>
      </c>
      <c r="F28" s="112">
        <v>138261</v>
      </c>
      <c r="G28" s="112">
        <v>137911</v>
      </c>
    </row>
    <row r="29" s="169" customFormat="1" ht="15" customHeight="1" spans="1:7">
      <c r="A29" s="114" t="s">
        <v>452</v>
      </c>
      <c r="B29" s="214" t="s">
        <v>45</v>
      </c>
      <c r="C29" s="215">
        <v>5200</v>
      </c>
      <c r="D29" s="112">
        <v>2000</v>
      </c>
      <c r="E29" s="112">
        <f t="shared" si="0"/>
        <v>4000</v>
      </c>
      <c r="F29" s="112">
        <v>6000</v>
      </c>
      <c r="G29" s="112">
        <v>6000</v>
      </c>
    </row>
    <row r="30" s="169" customFormat="1" ht="15" customHeight="1" spans="1:7">
      <c r="A30" s="114" t="s">
        <v>453</v>
      </c>
      <c r="B30" s="214" t="s">
        <v>47</v>
      </c>
      <c r="C30" s="215">
        <v>13621.33</v>
      </c>
      <c r="D30" s="112">
        <v>5504.24</v>
      </c>
      <c r="E30" s="112">
        <f t="shared" si="0"/>
        <v>12002.76</v>
      </c>
      <c r="F30" s="112">
        <v>17507</v>
      </c>
      <c r="G30" s="112">
        <v>18072</v>
      </c>
    </row>
    <row r="31" s="169" customFormat="1" ht="15" customHeight="1" spans="1:7">
      <c r="A31" s="114" t="s">
        <v>454</v>
      </c>
      <c r="B31" s="214" t="s">
        <v>49</v>
      </c>
      <c r="C31" s="215">
        <v>5200</v>
      </c>
      <c r="D31" s="112">
        <v>2000</v>
      </c>
      <c r="E31" s="112">
        <f t="shared" si="0"/>
        <v>4000</v>
      </c>
      <c r="F31" s="112">
        <v>6000</v>
      </c>
      <c r="G31" s="112">
        <v>6000</v>
      </c>
    </row>
    <row r="32" s="169" customFormat="1" ht="15" customHeight="1" spans="1:7">
      <c r="A32" s="114" t="s">
        <v>729</v>
      </c>
      <c r="B32" s="214" t="s">
        <v>616</v>
      </c>
      <c r="C32" s="215"/>
      <c r="D32" s="112"/>
      <c r="E32" s="112"/>
      <c r="F32" s="112"/>
      <c r="G32" s="112"/>
    </row>
    <row r="33" s="169" customFormat="1" ht="15" customHeight="1" spans="1:7">
      <c r="A33" s="114" t="s">
        <v>731</v>
      </c>
      <c r="B33" s="214" t="s">
        <v>51</v>
      </c>
      <c r="C33" s="215">
        <v>0</v>
      </c>
      <c r="D33" s="112">
        <v>0</v>
      </c>
      <c r="E33" s="112">
        <f t="shared" si="0"/>
        <v>190774</v>
      </c>
      <c r="F33" s="112">
        <v>190774</v>
      </c>
      <c r="G33" s="112">
        <v>0</v>
      </c>
    </row>
    <row r="34" s="169" customFormat="1" ht="15" customHeight="1" spans="1:7">
      <c r="A34" s="114" t="s">
        <v>732</v>
      </c>
      <c r="B34" s="214"/>
      <c r="C34" s="215">
        <v>0</v>
      </c>
      <c r="D34" s="112">
        <v>0</v>
      </c>
      <c r="E34" s="112">
        <f t="shared" si="0"/>
        <v>168374</v>
      </c>
      <c r="F34" s="112">
        <v>168374</v>
      </c>
      <c r="G34" s="112">
        <f>85637-25000</f>
        <v>60637</v>
      </c>
    </row>
    <row r="35" s="169" customFormat="1" ht="15" customHeight="1" spans="1:7">
      <c r="A35" s="114" t="s">
        <v>733</v>
      </c>
      <c r="B35" s="214"/>
      <c r="C35" s="112"/>
      <c r="D35" s="112"/>
      <c r="E35" s="112"/>
      <c r="F35" s="112"/>
      <c r="G35" s="112"/>
    </row>
    <row r="36" s="169" customFormat="1" ht="15" customHeight="1" spans="1:7">
      <c r="A36" s="114" t="s">
        <v>734</v>
      </c>
      <c r="B36" s="214"/>
      <c r="C36" s="112"/>
      <c r="D36" s="112"/>
      <c r="E36" s="112"/>
      <c r="F36" s="112"/>
      <c r="G36" s="112"/>
    </row>
    <row r="37" s="169" customFormat="1" ht="15" customHeight="1" spans="1:7">
      <c r="A37" s="114" t="s">
        <v>735</v>
      </c>
      <c r="B37" s="214"/>
      <c r="C37" s="112"/>
      <c r="D37" s="112"/>
      <c r="E37" s="112"/>
      <c r="F37" s="112"/>
      <c r="G37" s="112"/>
    </row>
    <row r="38" s="169" customFormat="1" ht="15" customHeight="1" spans="1:7">
      <c r="A38" s="114" t="s">
        <v>736</v>
      </c>
      <c r="B38" s="214" t="s">
        <v>18</v>
      </c>
      <c r="C38" s="112">
        <v>0</v>
      </c>
      <c r="D38" s="112">
        <v>0</v>
      </c>
      <c r="E38" s="112">
        <f t="shared" ref="E38:E41" si="1">+F38-D38</f>
        <v>0</v>
      </c>
      <c r="F38" s="112">
        <v>0</v>
      </c>
      <c r="G38" s="112">
        <v>29820</v>
      </c>
    </row>
    <row r="39" s="169" customFormat="1" ht="15" customHeight="1" spans="1:7">
      <c r="A39" s="114" t="s">
        <v>737</v>
      </c>
      <c r="B39" s="214" t="s">
        <v>34</v>
      </c>
      <c r="C39" s="112">
        <v>0</v>
      </c>
      <c r="D39" s="112">
        <v>0</v>
      </c>
      <c r="E39" s="112">
        <f t="shared" si="1"/>
        <v>0</v>
      </c>
      <c r="F39" s="112">
        <v>0</v>
      </c>
      <c r="G39" s="112">
        <v>4260</v>
      </c>
    </row>
    <row r="40" s="169" customFormat="1" ht="15" customHeight="1" spans="1:13">
      <c r="A40" s="114" t="s">
        <v>738</v>
      </c>
      <c r="B40" s="214" t="s">
        <v>43</v>
      </c>
      <c r="C40" s="112">
        <v>0</v>
      </c>
      <c r="D40" s="112">
        <v>0</v>
      </c>
      <c r="E40" s="112">
        <f t="shared" si="1"/>
        <v>0</v>
      </c>
      <c r="F40" s="112">
        <v>0</v>
      </c>
      <c r="G40" s="112">
        <v>3579</v>
      </c>
      <c r="M40" s="238"/>
    </row>
    <row r="41" s="169" customFormat="1" ht="15" customHeight="1" spans="1:7">
      <c r="A41" s="114" t="s">
        <v>739</v>
      </c>
      <c r="B41" s="214" t="s">
        <v>47</v>
      </c>
      <c r="C41" s="112">
        <v>0</v>
      </c>
      <c r="D41" s="112">
        <v>0</v>
      </c>
      <c r="E41" s="112">
        <f t="shared" si="1"/>
        <v>0</v>
      </c>
      <c r="F41" s="112">
        <v>0</v>
      </c>
      <c r="G41" s="112">
        <v>792</v>
      </c>
    </row>
    <row r="42" s="169" customFormat="1" ht="15" customHeight="1" spans="1:7">
      <c r="A42" s="114"/>
      <c r="B42" s="210"/>
      <c r="C42" s="215"/>
      <c r="D42" s="112"/>
      <c r="E42" s="112"/>
      <c r="F42" s="112"/>
      <c r="G42" s="112"/>
    </row>
    <row r="43" s="169" customFormat="1" ht="15" customHeight="1" spans="1:7">
      <c r="A43" s="179" t="s">
        <v>59</v>
      </c>
      <c r="B43" s="217"/>
      <c r="C43" s="148">
        <f t="shared" ref="C43:G43" si="2">SUM(C16:C42)</f>
        <v>1356128.52</v>
      </c>
      <c r="D43" s="148">
        <f t="shared" si="2"/>
        <v>521506.15</v>
      </c>
      <c r="E43" s="148">
        <f t="shared" si="2"/>
        <v>1490686.85</v>
      </c>
      <c r="F43" s="148">
        <f t="shared" si="2"/>
        <v>2012193</v>
      </c>
      <c r="G43" s="148">
        <f t="shared" si="2"/>
        <v>1840897</v>
      </c>
    </row>
    <row r="44" s="169" customFormat="1" ht="15" customHeight="1" spans="1:7">
      <c r="A44" s="182"/>
      <c r="B44" s="218"/>
      <c r="C44" s="151"/>
      <c r="D44" s="151"/>
      <c r="E44" s="151"/>
      <c r="F44" s="151"/>
      <c r="G44" s="151"/>
    </row>
    <row r="45" spans="1:1">
      <c r="A45" s="236"/>
    </row>
    <row r="46" spans="1:1">
      <c r="A46" s="236"/>
    </row>
    <row r="47" spans="1:1">
      <c r="A47" s="236"/>
    </row>
    <row r="48" spans="1:1">
      <c r="A48" s="236"/>
    </row>
    <row r="49" spans="1:1">
      <c r="A49" s="236"/>
    </row>
    <row r="50" spans="1:1">
      <c r="A50" s="236"/>
    </row>
    <row r="51" ht="14.25" customHeight="1" spans="1:1">
      <c r="A51" s="236"/>
    </row>
    <row r="52" ht="12.75" customHeight="1" spans="1:7">
      <c r="A52" s="222"/>
      <c r="B52" s="222"/>
      <c r="C52" s="222"/>
      <c r="D52" s="222"/>
      <c r="E52" s="222"/>
      <c r="F52" s="222"/>
      <c r="G52" s="222"/>
    </row>
    <row r="53" ht="12.75" customHeight="1" spans="1:7">
      <c r="A53" s="222"/>
      <c r="B53" s="222"/>
      <c r="C53" s="222"/>
      <c r="D53" s="222"/>
      <c r="E53" s="222"/>
      <c r="F53" s="222"/>
      <c r="G53" s="222"/>
    </row>
    <row r="54" ht="13.5" customHeight="1" spans="1:2">
      <c r="A54" s="93" t="s">
        <v>0</v>
      </c>
      <c r="B54" s="201"/>
    </row>
    <row r="55" ht="13.5" customHeight="1" spans="1:2">
      <c r="A55" s="93" t="s">
        <v>251</v>
      </c>
      <c r="B55" s="201"/>
    </row>
    <row r="56" ht="15" customHeight="1" spans="1:2">
      <c r="A56" s="95"/>
      <c r="B56" s="201"/>
    </row>
    <row r="57" ht="15" customHeight="1" spans="2:2">
      <c r="B57" s="201"/>
    </row>
    <row r="58" ht="15" customHeight="1" spans="1:7">
      <c r="A58" s="97" t="s">
        <v>2</v>
      </c>
      <c r="B58" s="97"/>
      <c r="C58" s="97"/>
      <c r="D58" s="97"/>
      <c r="E58" s="97"/>
      <c r="F58" s="97"/>
      <c r="G58" s="97"/>
    </row>
    <row r="59" ht="15" customHeight="1" spans="1:7">
      <c r="A59" s="98" t="s">
        <v>3</v>
      </c>
      <c r="B59" s="98"/>
      <c r="C59" s="98"/>
      <c r="D59" s="98"/>
      <c r="E59" s="98"/>
      <c r="F59" s="98"/>
      <c r="G59" s="98"/>
    </row>
    <row r="60" spans="2:2">
      <c r="B60" s="201"/>
    </row>
    <row r="61" ht="14" spans="1:2">
      <c r="A61" s="202" t="s">
        <v>761</v>
      </c>
      <c r="B61" s="201"/>
    </row>
    <row r="62" ht="15" customHeight="1" spans="2:2">
      <c r="B62" s="201"/>
    </row>
    <row r="63" ht="15" customHeight="1" spans="1:7">
      <c r="A63" s="101" t="s">
        <v>5</v>
      </c>
      <c r="B63" s="179" t="s">
        <v>6</v>
      </c>
      <c r="C63" s="102" t="s">
        <v>7</v>
      </c>
      <c r="D63" s="139" t="s">
        <v>8</v>
      </c>
      <c r="E63" s="223"/>
      <c r="F63" s="140"/>
      <c r="G63" s="102" t="s">
        <v>9</v>
      </c>
    </row>
    <row r="64" ht="15" customHeight="1" spans="1:8">
      <c r="A64" s="105"/>
      <c r="B64" s="203"/>
      <c r="C64" s="106"/>
      <c r="D64" s="204" t="s">
        <v>10</v>
      </c>
      <c r="E64" s="204" t="s">
        <v>11</v>
      </c>
      <c r="F64" s="204" t="s">
        <v>12</v>
      </c>
      <c r="G64" s="106"/>
      <c r="H64" s="224"/>
    </row>
    <row r="65" ht="15" customHeight="1" spans="1:7">
      <c r="A65" s="105"/>
      <c r="B65" s="182"/>
      <c r="C65" s="105">
        <v>2020</v>
      </c>
      <c r="D65" s="205" t="s">
        <v>13</v>
      </c>
      <c r="E65" s="205" t="s">
        <v>14</v>
      </c>
      <c r="F65" s="205"/>
      <c r="G65" s="106">
        <v>2022</v>
      </c>
    </row>
    <row r="66" ht="9" customHeight="1" spans="1:7">
      <c r="A66" s="206"/>
      <c r="B66" s="207"/>
      <c r="C66" s="239"/>
      <c r="D66" s="206"/>
      <c r="E66" s="206"/>
      <c r="F66" s="206"/>
      <c r="G66" s="237"/>
    </row>
    <row r="67" ht="15" customHeight="1" spans="1:7">
      <c r="A67" s="113" t="s">
        <v>62</v>
      </c>
      <c r="B67" s="210" t="s">
        <v>63</v>
      </c>
      <c r="C67" s="215"/>
      <c r="D67" s="212"/>
      <c r="E67" s="212"/>
      <c r="F67" s="212"/>
      <c r="G67" s="212"/>
    </row>
    <row r="68" s="169" customFormat="1" ht="6.75" customHeight="1" spans="1:7">
      <c r="A68" s="212"/>
      <c r="B68" s="210"/>
      <c r="C68" s="215"/>
      <c r="D68" s="114"/>
      <c r="E68" s="114"/>
      <c r="F68" s="114"/>
      <c r="G68" s="114"/>
    </row>
    <row r="69" ht="15" customHeight="1" spans="1:7">
      <c r="A69" s="114" t="s">
        <v>252</v>
      </c>
      <c r="B69" s="214" t="s">
        <v>65</v>
      </c>
      <c r="C69" s="215">
        <v>4442</v>
      </c>
      <c r="D69" s="112">
        <v>4000</v>
      </c>
      <c r="E69" s="112">
        <f>F69-D69</f>
        <v>8000</v>
      </c>
      <c r="F69" s="112">
        <v>12000</v>
      </c>
      <c r="G69" s="112">
        <v>12000</v>
      </c>
    </row>
    <row r="70" ht="15" customHeight="1" spans="1:7">
      <c r="A70" s="114" t="s">
        <v>253</v>
      </c>
      <c r="B70" s="214" t="s">
        <v>78</v>
      </c>
      <c r="C70" s="215">
        <v>0</v>
      </c>
      <c r="D70" s="112">
        <v>0</v>
      </c>
      <c r="E70" s="112">
        <f t="shared" ref="E70:E77" si="3">F70-D70</f>
        <v>20000</v>
      </c>
      <c r="F70" s="112">
        <v>20000</v>
      </c>
      <c r="G70" s="112">
        <v>20000</v>
      </c>
    </row>
    <row r="71" ht="15" customHeight="1" spans="1:7">
      <c r="A71" s="114" t="s">
        <v>741</v>
      </c>
      <c r="B71" s="214" t="s">
        <v>167</v>
      </c>
      <c r="C71" s="215">
        <v>0</v>
      </c>
      <c r="D71" s="112">
        <v>19527.55</v>
      </c>
      <c r="E71" s="112">
        <f t="shared" si="3"/>
        <v>40472.45</v>
      </c>
      <c r="F71" s="112">
        <v>60000</v>
      </c>
      <c r="G71" s="112">
        <v>24000</v>
      </c>
    </row>
    <row r="72" ht="15" customHeight="1" spans="1:7">
      <c r="A72" s="114" t="s">
        <v>742</v>
      </c>
      <c r="B72" s="214" t="s">
        <v>169</v>
      </c>
      <c r="C72" s="215">
        <v>878798.82</v>
      </c>
      <c r="D72" s="112">
        <v>308973.71</v>
      </c>
      <c r="E72" s="112">
        <f t="shared" si="3"/>
        <v>281133.29</v>
      </c>
      <c r="F72" s="112">
        <v>590107</v>
      </c>
      <c r="G72" s="112">
        <v>1200000</v>
      </c>
    </row>
    <row r="73" ht="15" customHeight="1" spans="1:7">
      <c r="A73" s="114" t="s">
        <v>743</v>
      </c>
      <c r="B73" s="214" t="s">
        <v>171</v>
      </c>
      <c r="C73" s="215">
        <v>0</v>
      </c>
      <c r="D73" s="112">
        <v>0</v>
      </c>
      <c r="E73" s="112">
        <f t="shared" si="3"/>
        <v>15000</v>
      </c>
      <c r="F73" s="112">
        <v>15000</v>
      </c>
      <c r="G73" s="112">
        <v>0</v>
      </c>
    </row>
    <row r="74" ht="15" customHeight="1" spans="1:7">
      <c r="A74" s="114" t="s">
        <v>490</v>
      </c>
      <c r="B74" s="240" t="s">
        <v>110</v>
      </c>
      <c r="C74" s="215"/>
      <c r="D74" s="112"/>
      <c r="E74" s="112"/>
      <c r="F74" s="112"/>
      <c r="G74" s="112"/>
    </row>
    <row r="75" ht="15" customHeight="1" spans="1:7">
      <c r="A75" s="114" t="s">
        <v>746</v>
      </c>
      <c r="B75" s="240"/>
      <c r="C75" s="215">
        <v>0</v>
      </c>
      <c r="D75" s="112">
        <v>0</v>
      </c>
      <c r="E75" s="112">
        <f t="shared" si="3"/>
        <v>5000</v>
      </c>
      <c r="F75" s="112">
        <v>5000</v>
      </c>
      <c r="G75" s="112">
        <v>0</v>
      </c>
    </row>
    <row r="76" ht="15" customHeight="1" spans="1:7">
      <c r="A76" s="114" t="s">
        <v>256</v>
      </c>
      <c r="B76" s="214" t="s">
        <v>99</v>
      </c>
      <c r="C76" s="215">
        <v>900</v>
      </c>
      <c r="D76" s="112">
        <v>0</v>
      </c>
      <c r="E76" s="112">
        <f t="shared" si="3"/>
        <v>20000</v>
      </c>
      <c r="F76" s="112">
        <v>20000</v>
      </c>
      <c r="G76" s="112">
        <v>3103</v>
      </c>
    </row>
    <row r="77" ht="15" customHeight="1" spans="1:7">
      <c r="A77" s="114" t="s">
        <v>747</v>
      </c>
      <c r="B77" s="214"/>
      <c r="C77" s="215">
        <v>110800</v>
      </c>
      <c r="D77" s="112">
        <v>42400</v>
      </c>
      <c r="E77" s="112">
        <f t="shared" si="3"/>
        <v>67000</v>
      </c>
      <c r="F77" s="112">
        <v>109400</v>
      </c>
      <c r="G77" s="112">
        <v>0</v>
      </c>
    </row>
    <row r="78" s="169" customFormat="1" ht="15" customHeight="1" spans="1:7">
      <c r="A78" s="114"/>
      <c r="B78" s="210"/>
      <c r="C78" s="215"/>
      <c r="D78" s="112"/>
      <c r="E78" s="112"/>
      <c r="F78" s="112"/>
      <c r="G78" s="112"/>
    </row>
    <row r="79" ht="16.5" customHeight="1" spans="1:7">
      <c r="A79" s="179" t="s">
        <v>262</v>
      </c>
      <c r="B79" s="217"/>
      <c r="C79" s="148">
        <f>SUM(C69:C77)</f>
        <v>994940.82</v>
      </c>
      <c r="D79" s="148">
        <f>SUM(D69:D77)</f>
        <v>374901.26</v>
      </c>
      <c r="E79" s="148">
        <f>SUM(E69:E77)</f>
        <v>456605.74</v>
      </c>
      <c r="F79" s="148">
        <f>SUM(F69:F77)</f>
        <v>831507</v>
      </c>
      <c r="G79" s="148">
        <f>SUM(G69:G77)</f>
        <v>1259103</v>
      </c>
    </row>
    <row r="80" ht="16.5" customHeight="1" spans="1:7">
      <c r="A80" s="182" t="s">
        <v>183</v>
      </c>
      <c r="B80" s="218"/>
      <c r="C80" s="151"/>
      <c r="D80" s="151"/>
      <c r="E80" s="151"/>
      <c r="F80" s="151"/>
      <c r="G80" s="151"/>
    </row>
    <row r="81" ht="16.5" customHeight="1" spans="1:7">
      <c r="A81" s="184" t="s">
        <v>238</v>
      </c>
      <c r="B81" s="217"/>
      <c r="C81" s="220">
        <f>SUM(C79,C43)</f>
        <v>2351069.34</v>
      </c>
      <c r="D81" s="220">
        <f>SUM(D79,D43)</f>
        <v>896407.41</v>
      </c>
      <c r="E81" s="220">
        <f>SUM(E79,E43)</f>
        <v>1947292.59</v>
      </c>
      <c r="F81" s="220">
        <f>SUM(F79,F43)</f>
        <v>2843700</v>
      </c>
      <c r="G81" s="220">
        <f>SUM(G79,G43)</f>
        <v>3100000</v>
      </c>
    </row>
    <row r="82" ht="16.5" customHeight="1" spans="1:7">
      <c r="A82" s="186"/>
      <c r="B82" s="218"/>
      <c r="C82" s="221"/>
      <c r="D82" s="221"/>
      <c r="E82" s="221"/>
      <c r="F82" s="221"/>
      <c r="G82" s="221"/>
    </row>
    <row r="83" ht="15" customHeight="1"/>
    <row r="84" ht="15" customHeight="1"/>
    <row r="85" spans="1:5">
      <c r="A85" s="93" t="s">
        <v>239</v>
      </c>
      <c r="B85" s="93" t="s">
        <v>240</v>
      </c>
      <c r="E85" s="93" t="s">
        <v>370</v>
      </c>
    </row>
    <row r="86" ht="15" customHeight="1"/>
    <row r="87" ht="15" customHeight="1"/>
    <row r="88" ht="15" customHeight="1"/>
    <row r="89" ht="15" customHeight="1" spans="1:7">
      <c r="A89" s="199" t="s">
        <v>726</v>
      </c>
      <c r="B89" s="199" t="s">
        <v>243</v>
      </c>
      <c r="C89" s="199"/>
      <c r="D89" s="199"/>
      <c r="E89" s="199" t="s">
        <v>244</v>
      </c>
      <c r="F89" s="199"/>
      <c r="G89" s="199"/>
    </row>
    <row r="90" ht="15" customHeight="1" spans="1:7">
      <c r="A90" s="200" t="s">
        <v>276</v>
      </c>
      <c r="B90" s="200" t="s">
        <v>246</v>
      </c>
      <c r="C90" s="200"/>
      <c r="D90" s="200"/>
      <c r="E90" s="200" t="s">
        <v>247</v>
      </c>
      <c r="F90" s="200"/>
      <c r="G90" s="200"/>
    </row>
    <row r="91" spans="1:4">
      <c r="A91" s="200"/>
      <c r="B91" s="200"/>
      <c r="C91" s="200"/>
      <c r="D91" s="200"/>
    </row>
    <row r="105" ht="14.25" customHeight="1"/>
    <row r="106" ht="12.75" customHeight="1" spans="1:7">
      <c r="A106" s="222"/>
      <c r="B106" s="222"/>
      <c r="C106" s="222"/>
      <c r="D106" s="222"/>
      <c r="E106" s="222"/>
      <c r="F106" s="222"/>
      <c r="G106" s="222"/>
    </row>
    <row r="107" ht="12.75" customHeight="1" spans="1:7">
      <c r="A107" s="222"/>
      <c r="B107" s="222"/>
      <c r="C107" s="222"/>
      <c r="D107" s="222"/>
      <c r="E107" s="222"/>
      <c r="F107" s="222"/>
      <c r="G107" s="222"/>
    </row>
  </sheetData>
  <sheetProtection password="A9CD" sheet="1" objects="1"/>
  <mergeCells count="42">
    <mergeCell ref="A5:G5"/>
    <mergeCell ref="A6:G6"/>
    <mergeCell ref="D10:F10"/>
    <mergeCell ref="A58:G58"/>
    <mergeCell ref="A59:G59"/>
    <mergeCell ref="D63:F63"/>
    <mergeCell ref="B89:D89"/>
    <mergeCell ref="E89:G89"/>
    <mergeCell ref="B90:D90"/>
    <mergeCell ref="E90:G90"/>
    <mergeCell ref="B91:D91"/>
    <mergeCell ref="A10:A12"/>
    <mergeCell ref="A43:A44"/>
    <mergeCell ref="A63:A65"/>
    <mergeCell ref="A79:A80"/>
    <mergeCell ref="A81:A82"/>
    <mergeCell ref="B10:B12"/>
    <mergeCell ref="B63:B65"/>
    <mergeCell ref="B74:B75"/>
    <mergeCell ref="C10:C11"/>
    <mergeCell ref="C43:C44"/>
    <mergeCell ref="C63:C64"/>
    <mergeCell ref="C79:C80"/>
    <mergeCell ref="C81:C82"/>
    <mergeCell ref="D43:D44"/>
    <mergeCell ref="D79:D80"/>
    <mergeCell ref="D81:D82"/>
    <mergeCell ref="E43:E44"/>
    <mergeCell ref="E79:E80"/>
    <mergeCell ref="E81:E82"/>
    <mergeCell ref="F11:F12"/>
    <mergeCell ref="F43:F44"/>
    <mergeCell ref="F64:F65"/>
    <mergeCell ref="F79:F80"/>
    <mergeCell ref="F81:F82"/>
    <mergeCell ref="G10:G11"/>
    <mergeCell ref="G43:G44"/>
    <mergeCell ref="G63:G64"/>
    <mergeCell ref="G79:G80"/>
    <mergeCell ref="G81:G82"/>
    <mergeCell ref="A106:G107"/>
    <mergeCell ref="A52:G53"/>
  </mergeCells>
  <pageMargins left="0.6" right="0.159722222222222" top="0.6" bottom="0.179861111111111" header="0.229861111111111" footer="0.15"/>
  <pageSetup paperSize="1" orientation="portrait" verticalDpi="300"/>
  <headerFooter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FFFF00"/>
  </sheetPr>
  <dimension ref="A1:H53"/>
  <sheetViews>
    <sheetView topLeftCell="A37" workbookViewId="0">
      <selection activeCell="H48" sqref="H48"/>
    </sheetView>
  </sheetViews>
  <sheetFormatPr defaultColWidth="9" defaultRowHeight="12" outlineLevelCol="7"/>
  <cols>
    <col min="1" max="1" width="34.2890625" style="93" customWidth="1"/>
    <col min="2" max="2" width="7.140625" style="93" customWidth="1"/>
    <col min="3" max="6" width="11.4296875" style="93" customWidth="1"/>
    <col min="7" max="7" width="11.7109375" style="93" customWidth="1"/>
    <col min="8" max="16384" width="9.140625" style="93"/>
  </cols>
  <sheetData>
    <row r="1" ht="13.5" customHeight="1" spans="1:2">
      <c r="A1" s="93" t="s">
        <v>0</v>
      </c>
      <c r="B1" s="201"/>
    </row>
    <row r="2" ht="13.5" customHeight="1" spans="1:2">
      <c r="A2" s="93" t="s">
        <v>762</v>
      </c>
      <c r="B2" s="201"/>
    </row>
    <row r="3" ht="15" customHeight="1" spans="1:2">
      <c r="A3" s="95"/>
      <c r="B3" s="201"/>
    </row>
    <row r="4" ht="15" customHeight="1" spans="2:2">
      <c r="B4" s="201"/>
    </row>
    <row r="5" ht="15" customHeight="1" spans="1:7">
      <c r="A5" s="97" t="s">
        <v>2</v>
      </c>
      <c r="B5" s="97"/>
      <c r="C5" s="97"/>
      <c r="D5" s="97"/>
      <c r="E5" s="97"/>
      <c r="F5" s="97"/>
      <c r="G5" s="97"/>
    </row>
    <row r="6" ht="15" customHeight="1" spans="1:7">
      <c r="A6" s="98" t="s">
        <v>61</v>
      </c>
      <c r="B6" s="98"/>
      <c r="C6" s="98"/>
      <c r="D6" s="98"/>
      <c r="E6" s="98"/>
      <c r="F6" s="98"/>
      <c r="G6" s="98"/>
    </row>
    <row r="7" spans="2:2">
      <c r="B7" s="201"/>
    </row>
    <row r="8" ht="15" spans="1:2">
      <c r="A8" s="202" t="s">
        <v>763</v>
      </c>
      <c r="B8" s="201"/>
    </row>
    <row r="9" ht="15" customHeight="1" spans="2:2">
      <c r="B9" s="201"/>
    </row>
    <row r="10" ht="15" customHeight="1" spans="1:7">
      <c r="A10" s="101" t="s">
        <v>5</v>
      </c>
      <c r="B10" s="179" t="s">
        <v>6</v>
      </c>
      <c r="C10" s="102" t="s">
        <v>7</v>
      </c>
      <c r="D10" s="139" t="s">
        <v>8</v>
      </c>
      <c r="E10" s="223"/>
      <c r="F10" s="140"/>
      <c r="G10" s="102" t="s">
        <v>9</v>
      </c>
    </row>
    <row r="11" ht="15" customHeight="1" spans="1:8">
      <c r="A11" s="105"/>
      <c r="B11" s="203"/>
      <c r="C11" s="106"/>
      <c r="D11" s="204" t="s">
        <v>10</v>
      </c>
      <c r="E11" s="204" t="s">
        <v>11</v>
      </c>
      <c r="F11" s="204" t="s">
        <v>12</v>
      </c>
      <c r="G11" s="106"/>
      <c r="H11" s="224"/>
    </row>
    <row r="12" ht="15" customHeight="1" spans="1:7">
      <c r="A12" s="105"/>
      <c r="B12" s="182"/>
      <c r="C12" s="105">
        <v>2020</v>
      </c>
      <c r="D12" s="205" t="s">
        <v>13</v>
      </c>
      <c r="E12" s="205" t="s">
        <v>14</v>
      </c>
      <c r="F12" s="205"/>
      <c r="G12" s="106">
        <v>2022</v>
      </c>
    </row>
    <row r="13" ht="9" customHeight="1" spans="1:7">
      <c r="A13" s="206"/>
      <c r="B13" s="207"/>
      <c r="C13" s="208"/>
      <c r="D13" s="209"/>
      <c r="E13" s="225"/>
      <c r="F13" s="225"/>
      <c r="G13" s="226"/>
    </row>
    <row r="14" ht="15" customHeight="1" spans="1:7">
      <c r="A14" s="113" t="s">
        <v>15</v>
      </c>
      <c r="B14" s="210" t="s">
        <v>16</v>
      </c>
      <c r="C14" s="211"/>
      <c r="D14" s="145"/>
      <c r="G14" s="227"/>
    </row>
    <row r="15" s="169" customFormat="1" ht="6.75" customHeight="1" spans="1:7">
      <c r="A15" s="212"/>
      <c r="B15" s="210"/>
      <c r="C15" s="211"/>
      <c r="D15" s="213"/>
      <c r="G15" s="227"/>
    </row>
    <row r="16" s="169" customFormat="1" ht="15" customHeight="1" spans="1:7">
      <c r="A16" s="114" t="s">
        <v>435</v>
      </c>
      <c r="B16" s="214" t="s">
        <v>18</v>
      </c>
      <c r="C16" s="215">
        <v>312998</v>
      </c>
      <c r="D16" s="216" t="s">
        <v>764</v>
      </c>
      <c r="E16" s="228"/>
      <c r="F16" s="228"/>
      <c r="G16" s="229"/>
    </row>
    <row r="17" s="169" customFormat="1" ht="15" customHeight="1" spans="1:7">
      <c r="A17" s="114" t="s">
        <v>438</v>
      </c>
      <c r="B17" s="214" t="s">
        <v>20</v>
      </c>
      <c r="C17" s="215">
        <v>42000</v>
      </c>
      <c r="D17" s="216"/>
      <c r="E17" s="228"/>
      <c r="F17" s="228"/>
      <c r="G17" s="229"/>
    </row>
    <row r="18" s="169" customFormat="1" ht="15" customHeight="1" spans="1:7">
      <c r="A18" s="114" t="s">
        <v>441</v>
      </c>
      <c r="B18" s="214" t="s">
        <v>26</v>
      </c>
      <c r="C18" s="215">
        <v>18000</v>
      </c>
      <c r="D18" s="216"/>
      <c r="E18" s="228"/>
      <c r="F18" s="228"/>
      <c r="G18" s="229"/>
    </row>
    <row r="19" s="169" customFormat="1" ht="15" customHeight="1" spans="1:7">
      <c r="A19" s="114" t="s">
        <v>448</v>
      </c>
      <c r="B19" s="214" t="s">
        <v>38</v>
      </c>
      <c r="C19" s="215"/>
      <c r="D19" s="216"/>
      <c r="E19" s="228"/>
      <c r="F19" s="228"/>
      <c r="G19" s="229"/>
    </row>
    <row r="20" s="169" customFormat="1" ht="15" customHeight="1" spans="1:7">
      <c r="A20" s="114" t="s">
        <v>449</v>
      </c>
      <c r="B20" s="214"/>
      <c r="C20" s="215">
        <v>44714</v>
      </c>
      <c r="D20" s="216"/>
      <c r="E20" s="228"/>
      <c r="F20" s="228"/>
      <c r="G20" s="229"/>
    </row>
    <row r="21" s="169" customFormat="1" ht="15" customHeight="1" spans="1:7">
      <c r="A21" s="114" t="s">
        <v>451</v>
      </c>
      <c r="B21" s="214" t="s">
        <v>43</v>
      </c>
      <c r="C21" s="215">
        <v>37559.76</v>
      </c>
      <c r="D21" s="216"/>
      <c r="E21" s="228"/>
      <c r="F21" s="228"/>
      <c r="G21" s="229"/>
    </row>
    <row r="22" s="169" customFormat="1" ht="15" customHeight="1" spans="1:7">
      <c r="A22" s="114" t="s">
        <v>452</v>
      </c>
      <c r="B22" s="214" t="s">
        <v>45</v>
      </c>
      <c r="C22" s="215">
        <v>2100</v>
      </c>
      <c r="D22" s="216"/>
      <c r="E22" s="228"/>
      <c r="F22" s="228"/>
      <c r="G22" s="229"/>
    </row>
    <row r="23" s="169" customFormat="1" ht="15" customHeight="1" spans="1:7">
      <c r="A23" s="114" t="s">
        <v>453</v>
      </c>
      <c r="B23" s="214" t="s">
        <v>47</v>
      </c>
      <c r="C23" s="215">
        <v>4694.97</v>
      </c>
      <c r="D23" s="216"/>
      <c r="E23" s="228"/>
      <c r="F23" s="228"/>
      <c r="G23" s="229"/>
    </row>
    <row r="24" s="169" customFormat="1" ht="15" customHeight="1" spans="1:7">
      <c r="A24" s="114" t="s">
        <v>454</v>
      </c>
      <c r="B24" s="214" t="s">
        <v>49</v>
      </c>
      <c r="C24" s="215">
        <v>2100</v>
      </c>
      <c r="D24" s="216"/>
      <c r="E24" s="228"/>
      <c r="F24" s="228"/>
      <c r="G24" s="229"/>
    </row>
    <row r="25" s="169" customFormat="1" ht="15" customHeight="1" spans="1:7">
      <c r="A25" s="114"/>
      <c r="B25" s="210"/>
      <c r="C25" s="211"/>
      <c r="D25" s="164"/>
      <c r="E25" s="230"/>
      <c r="F25" s="230"/>
      <c r="G25" s="231"/>
    </row>
    <row r="26" s="169" customFormat="1" ht="15" customHeight="1" spans="1:7">
      <c r="A26" s="179" t="s">
        <v>59</v>
      </c>
      <c r="B26" s="217"/>
      <c r="C26" s="148">
        <f>SUM(C16:C25)</f>
        <v>464166.73</v>
      </c>
      <c r="D26" s="148">
        <f>SUM(D16:D25)</f>
        <v>0</v>
      </c>
      <c r="E26" s="148">
        <f>SUM(E16:E25)</f>
        <v>0</v>
      </c>
      <c r="F26" s="148">
        <f>SUM(F16:F24)</f>
        <v>0</v>
      </c>
      <c r="G26" s="148">
        <f>SUM(G16:G25)</f>
        <v>0</v>
      </c>
    </row>
    <row r="27" s="169" customFormat="1" ht="15" customHeight="1" spans="1:7">
      <c r="A27" s="182"/>
      <c r="B27" s="218"/>
      <c r="C27" s="151"/>
      <c r="D27" s="151"/>
      <c r="E27" s="151"/>
      <c r="F27" s="151"/>
      <c r="G27" s="151"/>
    </row>
    <row r="28" ht="9" customHeight="1" spans="1:7">
      <c r="A28" s="206"/>
      <c r="B28" s="207"/>
      <c r="C28" s="206"/>
      <c r="D28" s="209"/>
      <c r="E28" s="225"/>
      <c r="F28" s="225"/>
      <c r="G28" s="232"/>
    </row>
    <row r="29" ht="15" customHeight="1" spans="1:7">
      <c r="A29" s="113" t="s">
        <v>62</v>
      </c>
      <c r="B29" s="210" t="s">
        <v>63</v>
      </c>
      <c r="C29" s="212"/>
      <c r="D29" s="145"/>
      <c r="G29" s="233"/>
    </row>
    <row r="30" s="169" customFormat="1" ht="6.75" customHeight="1" spans="1:7">
      <c r="A30" s="212"/>
      <c r="B30" s="210"/>
      <c r="C30" s="114"/>
      <c r="D30" s="213"/>
      <c r="G30" s="234"/>
    </row>
    <row r="31" ht="15" customHeight="1" spans="1:7">
      <c r="A31" s="114" t="s">
        <v>252</v>
      </c>
      <c r="B31" s="214" t="s">
        <v>65</v>
      </c>
      <c r="C31" s="215">
        <v>2500</v>
      </c>
      <c r="D31" s="216" t="s">
        <v>764</v>
      </c>
      <c r="E31" s="228"/>
      <c r="F31" s="228"/>
      <c r="G31" s="229"/>
    </row>
    <row r="32" ht="15" customHeight="1" spans="1:7">
      <c r="A32" s="114" t="s">
        <v>765</v>
      </c>
      <c r="B32" s="214" t="s">
        <v>99</v>
      </c>
      <c r="C32" s="215">
        <v>130000</v>
      </c>
      <c r="D32" s="216"/>
      <c r="E32" s="228"/>
      <c r="F32" s="228"/>
      <c r="G32" s="229"/>
    </row>
    <row r="33" ht="15" customHeight="1" spans="1:7">
      <c r="A33" s="114" t="s">
        <v>748</v>
      </c>
      <c r="B33" s="214" t="s">
        <v>99</v>
      </c>
      <c r="C33" s="215">
        <v>630000</v>
      </c>
      <c r="D33" s="216"/>
      <c r="E33" s="228"/>
      <c r="F33" s="228"/>
      <c r="G33" s="229"/>
    </row>
    <row r="34" s="169" customFormat="1" ht="15" customHeight="1" spans="1:7">
      <c r="A34" s="114"/>
      <c r="B34" s="210"/>
      <c r="C34" s="215"/>
      <c r="D34" s="219"/>
      <c r="E34" s="230"/>
      <c r="F34" s="170"/>
      <c r="G34" s="235"/>
    </row>
    <row r="35" ht="16.5" customHeight="1" spans="1:7">
      <c r="A35" s="179" t="s">
        <v>262</v>
      </c>
      <c r="B35" s="217"/>
      <c r="C35" s="148">
        <f>SUM(C31:C34)</f>
        <v>762500</v>
      </c>
      <c r="D35" s="148">
        <f t="shared" ref="D35:G35" si="0">SUM(D31:D34)</f>
        <v>0</v>
      </c>
      <c r="E35" s="148">
        <f t="shared" si="0"/>
        <v>0</v>
      </c>
      <c r="F35" s="148">
        <f t="shared" si="0"/>
        <v>0</v>
      </c>
      <c r="G35" s="148">
        <f t="shared" si="0"/>
        <v>0</v>
      </c>
    </row>
    <row r="36" ht="16.5" customHeight="1" spans="1:7">
      <c r="A36" s="182" t="s">
        <v>183</v>
      </c>
      <c r="B36" s="218"/>
      <c r="C36" s="151"/>
      <c r="D36" s="151"/>
      <c r="E36" s="151"/>
      <c r="F36" s="151"/>
      <c r="G36" s="151"/>
    </row>
    <row r="37" ht="16.5" customHeight="1" spans="1:7">
      <c r="A37" s="184" t="s">
        <v>238</v>
      </c>
      <c r="B37" s="217"/>
      <c r="C37" s="220">
        <f>SUM(C35,C26)</f>
        <v>1226666.73</v>
      </c>
      <c r="D37" s="220">
        <f>SUM(D35,D26)</f>
        <v>0</v>
      </c>
      <c r="E37" s="220">
        <f>SUM(E35,E26)</f>
        <v>0</v>
      </c>
      <c r="F37" s="220">
        <f>SUM(F35,F26)</f>
        <v>0</v>
      </c>
      <c r="G37" s="220">
        <f>SUM(G35,G26)</f>
        <v>0</v>
      </c>
    </row>
    <row r="38" ht="16.5" customHeight="1" spans="1:7">
      <c r="A38" s="186"/>
      <c r="B38" s="218"/>
      <c r="C38" s="221"/>
      <c r="D38" s="221"/>
      <c r="E38" s="221"/>
      <c r="F38" s="221"/>
      <c r="G38" s="221"/>
    </row>
    <row r="39" ht="15" customHeight="1"/>
    <row r="40" ht="15" customHeight="1"/>
    <row r="41" spans="1:5">
      <c r="A41" s="93" t="s">
        <v>239</v>
      </c>
      <c r="B41" s="93" t="s">
        <v>240</v>
      </c>
      <c r="E41" s="93" t="s">
        <v>370</v>
      </c>
    </row>
    <row r="42" ht="15" customHeight="1"/>
    <row r="43" ht="15" customHeight="1"/>
    <row r="44" ht="15" customHeight="1"/>
    <row r="45" ht="15" customHeight="1" spans="1:7">
      <c r="A45" s="199" t="s">
        <v>766</v>
      </c>
      <c r="B45" s="199" t="s">
        <v>243</v>
      </c>
      <c r="C45" s="199"/>
      <c r="D45" s="199"/>
      <c r="E45" s="199" t="s">
        <v>244</v>
      </c>
      <c r="F45" s="199"/>
      <c r="G45" s="199"/>
    </row>
    <row r="46" ht="15" customHeight="1" spans="1:7">
      <c r="A46" s="200" t="s">
        <v>276</v>
      </c>
      <c r="B46" s="200" t="s">
        <v>246</v>
      </c>
      <c r="C46" s="200"/>
      <c r="D46" s="200"/>
      <c r="E46" s="200" t="s">
        <v>247</v>
      </c>
      <c r="F46" s="200"/>
      <c r="G46" s="200"/>
    </row>
    <row r="47" spans="1:4">
      <c r="A47" s="200"/>
      <c r="B47" s="200"/>
      <c r="C47" s="200"/>
      <c r="D47" s="200"/>
    </row>
    <row r="51" ht="21.75" customHeight="1"/>
    <row r="52" ht="12.75" customHeight="1" spans="1:7">
      <c r="A52" s="222"/>
      <c r="B52" s="222"/>
      <c r="C52" s="222"/>
      <c r="D52" s="222"/>
      <c r="E52" s="222"/>
      <c r="F52" s="222"/>
      <c r="G52" s="222"/>
    </row>
    <row r="53" ht="12.75" customHeight="1" spans="1:7">
      <c r="A53" s="222"/>
      <c r="B53" s="222"/>
      <c r="C53" s="222"/>
      <c r="D53" s="222"/>
      <c r="E53" s="222"/>
      <c r="F53" s="222"/>
      <c r="G53" s="222"/>
    </row>
  </sheetData>
  <sheetProtection password="A9CD" sheet="1" objects="1"/>
  <mergeCells count="34">
    <mergeCell ref="A5:G5"/>
    <mergeCell ref="A6:G6"/>
    <mergeCell ref="D10:F10"/>
    <mergeCell ref="B45:D45"/>
    <mergeCell ref="E45:G45"/>
    <mergeCell ref="B46:D46"/>
    <mergeCell ref="E46:G46"/>
    <mergeCell ref="B47:D47"/>
    <mergeCell ref="A10:A12"/>
    <mergeCell ref="A26:A27"/>
    <mergeCell ref="A35:A36"/>
    <mergeCell ref="A37:A38"/>
    <mergeCell ref="B10:B12"/>
    <mergeCell ref="C10:C11"/>
    <mergeCell ref="C26:C27"/>
    <mergeCell ref="C35:C36"/>
    <mergeCell ref="C37:C38"/>
    <mergeCell ref="D26:D27"/>
    <mergeCell ref="D35:D36"/>
    <mergeCell ref="D37:D38"/>
    <mergeCell ref="E26:E27"/>
    <mergeCell ref="E35:E36"/>
    <mergeCell ref="E37:E38"/>
    <mergeCell ref="F11:F12"/>
    <mergeCell ref="F26:F27"/>
    <mergeCell ref="F35:F36"/>
    <mergeCell ref="F37:F38"/>
    <mergeCell ref="G10:G11"/>
    <mergeCell ref="G26:G27"/>
    <mergeCell ref="G35:G36"/>
    <mergeCell ref="G37:G38"/>
    <mergeCell ref="A52:G53"/>
    <mergeCell ref="D31:G33"/>
    <mergeCell ref="D16:G24"/>
  </mergeCells>
  <pageMargins left="0.6" right="0.159722222222222" top="0.6" bottom="0.179861111111111" header="0.229861111111111" footer="0.15"/>
  <pageSetup paperSize="1" orientation="portrait" verticalDpi="300"/>
  <headerFooter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0070C0"/>
  </sheetPr>
  <dimension ref="A1:I378"/>
  <sheetViews>
    <sheetView topLeftCell="D3" workbookViewId="0">
      <selection activeCell="L25" sqref="L25"/>
    </sheetView>
  </sheetViews>
  <sheetFormatPr defaultColWidth="9" defaultRowHeight="13.6"/>
  <cols>
    <col min="1" max="1" width="10.7109375" style="95" customWidth="1"/>
    <col min="2" max="2" width="4.859375" style="95" customWidth="1"/>
    <col min="3" max="3" width="38.2890625" style="95" customWidth="1"/>
    <col min="4" max="5" width="11.5703125" style="95" customWidth="1"/>
    <col min="6" max="6" width="11.7109375" style="95" customWidth="1"/>
    <col min="7" max="7" width="11.7109375" style="95" hidden="1" customWidth="1"/>
    <col min="8" max="8" width="12.4296875" style="95" customWidth="1"/>
    <col min="9" max="9" width="16.140625" style="95" customWidth="1"/>
    <col min="10" max="16384" width="9.140625" style="95"/>
  </cols>
  <sheetData>
    <row r="1" ht="15" customHeight="1" spans="1:8">
      <c r="A1" s="96" t="s">
        <v>767</v>
      </c>
      <c r="B1" s="96"/>
      <c r="H1" s="138"/>
    </row>
    <row r="2" ht="15" customHeight="1" spans="1:2">
      <c r="A2" s="96" t="s">
        <v>768</v>
      </c>
      <c r="B2" s="96"/>
    </row>
    <row r="3" ht="13.5" customHeight="1" spans="1:2">
      <c r="A3" s="96"/>
      <c r="B3" s="96"/>
    </row>
    <row r="4" ht="13.5" customHeight="1"/>
    <row r="5" ht="14.4" spans="1:8">
      <c r="A5" s="97" t="s">
        <v>769</v>
      </c>
      <c r="B5" s="97"/>
      <c r="C5" s="97"/>
      <c r="D5" s="97"/>
      <c r="E5" s="97"/>
      <c r="F5" s="97"/>
      <c r="G5" s="97"/>
      <c r="H5" s="97"/>
    </row>
    <row r="6" ht="15" spans="1:8">
      <c r="A6" s="98" t="s">
        <v>770</v>
      </c>
      <c r="B6" s="98"/>
      <c r="C6" s="98"/>
      <c r="D6" s="98"/>
      <c r="E6" s="98"/>
      <c r="F6" s="98"/>
      <c r="G6" s="98"/>
      <c r="H6" s="98"/>
    </row>
    <row r="7" ht="13.5" customHeight="1"/>
    <row r="8" ht="13.5" customHeight="1"/>
    <row r="9" ht="13.5" customHeight="1" spans="1:8">
      <c r="A9" s="99" t="s">
        <v>771</v>
      </c>
      <c r="B9" s="100" t="s">
        <v>772</v>
      </c>
      <c r="C9" s="101" t="s">
        <v>773</v>
      </c>
      <c r="D9" s="102" t="s">
        <v>7</v>
      </c>
      <c r="E9" s="139" t="s">
        <v>774</v>
      </c>
      <c r="F9" s="140"/>
      <c r="G9" s="101" t="s">
        <v>775</v>
      </c>
      <c r="H9" s="102" t="s">
        <v>9</v>
      </c>
    </row>
    <row r="10" ht="13.5" customHeight="1" spans="1:8">
      <c r="A10" s="103"/>
      <c r="B10" s="104"/>
      <c r="C10" s="105"/>
      <c r="D10" s="106"/>
      <c r="E10" s="101" t="s">
        <v>776</v>
      </c>
      <c r="F10" s="101" t="s">
        <v>777</v>
      </c>
      <c r="G10" s="105"/>
      <c r="H10" s="106"/>
    </row>
    <row r="11" ht="13.5" customHeight="1" spans="1:8">
      <c r="A11" s="103"/>
      <c r="B11" s="104"/>
      <c r="C11" s="105"/>
      <c r="D11" s="106"/>
      <c r="E11" s="105"/>
      <c r="F11" s="105"/>
      <c r="G11" s="105"/>
      <c r="H11" s="106"/>
    </row>
    <row r="12" ht="13.5" customHeight="1" spans="1:8">
      <c r="A12" s="107"/>
      <c r="B12" s="108"/>
      <c r="C12" s="109"/>
      <c r="D12" s="110">
        <v>2020</v>
      </c>
      <c r="E12" s="109">
        <v>2021</v>
      </c>
      <c r="F12" s="109">
        <v>2021</v>
      </c>
      <c r="G12" s="109"/>
      <c r="H12" s="110">
        <v>2022</v>
      </c>
    </row>
    <row r="13" ht="9" customHeight="1" spans="1:8">
      <c r="A13" s="111"/>
      <c r="B13" s="111"/>
      <c r="C13" s="111"/>
      <c r="D13" s="112"/>
      <c r="E13" s="112"/>
      <c r="F13" s="112"/>
      <c r="G13" s="112"/>
      <c r="H13" s="112"/>
    </row>
    <row r="14" ht="15" customHeight="1" spans="1:8">
      <c r="A14" s="111"/>
      <c r="B14" s="111"/>
      <c r="C14" s="113" t="s">
        <v>778</v>
      </c>
      <c r="D14" s="111"/>
      <c r="E14" s="111"/>
      <c r="F14" s="111"/>
      <c r="G14" s="111"/>
      <c r="H14" s="111"/>
    </row>
    <row r="15" ht="6.75" customHeight="1" spans="1:8">
      <c r="A15" s="111"/>
      <c r="B15" s="111"/>
      <c r="C15" s="111"/>
      <c r="D15" s="112"/>
      <c r="E15" s="112"/>
      <c r="F15" s="112"/>
      <c r="G15" s="112"/>
      <c r="H15" s="112"/>
    </row>
    <row r="16" ht="13.5" customHeight="1" spans="1:8">
      <c r="A16" s="111"/>
      <c r="B16" s="111"/>
      <c r="C16" s="114" t="s">
        <v>779</v>
      </c>
      <c r="D16" s="112"/>
      <c r="E16" s="112"/>
      <c r="F16" s="112"/>
      <c r="G16" s="112"/>
      <c r="H16" s="112"/>
    </row>
    <row r="17" ht="13.5" customHeight="1" spans="1:8">
      <c r="A17" s="111"/>
      <c r="B17" s="111"/>
      <c r="C17" s="114" t="s">
        <v>780</v>
      </c>
      <c r="D17" s="115"/>
      <c r="E17" s="111"/>
      <c r="F17" s="111"/>
      <c r="G17" s="111"/>
      <c r="H17" s="111"/>
    </row>
    <row r="18" ht="13.5" customHeight="1" spans="1:8">
      <c r="A18" s="116" t="s">
        <v>781</v>
      </c>
      <c r="B18" s="117" t="s">
        <v>782</v>
      </c>
      <c r="C18" s="114" t="s">
        <v>783</v>
      </c>
      <c r="D18" s="112">
        <v>0</v>
      </c>
      <c r="E18" s="112">
        <v>0</v>
      </c>
      <c r="F18" s="112">
        <f t="shared" ref="F18:F38" si="0">+G18-E18</f>
        <v>0</v>
      </c>
      <c r="G18" s="112">
        <v>0</v>
      </c>
      <c r="H18" s="112">
        <v>2500000</v>
      </c>
    </row>
    <row r="19" ht="13.5" customHeight="1" spans="1:8">
      <c r="A19" s="116" t="s">
        <v>781</v>
      </c>
      <c r="B19" s="117" t="s">
        <v>782</v>
      </c>
      <c r="C19" s="114" t="s">
        <v>784</v>
      </c>
      <c r="D19" s="112">
        <v>0</v>
      </c>
      <c r="E19" s="112">
        <v>0</v>
      </c>
      <c r="F19" s="112">
        <f t="shared" si="0"/>
        <v>0</v>
      </c>
      <c r="G19" s="112">
        <v>0</v>
      </c>
      <c r="H19" s="112">
        <v>6400000</v>
      </c>
    </row>
    <row r="20" ht="13.5" customHeight="1" spans="1:8">
      <c r="A20" s="118" t="s">
        <v>785</v>
      </c>
      <c r="B20" s="119" t="s">
        <v>785</v>
      </c>
      <c r="C20" s="114" t="s">
        <v>786</v>
      </c>
      <c r="D20" s="112">
        <v>80270559.56</v>
      </c>
      <c r="E20" s="112">
        <v>51501599.01</v>
      </c>
      <c r="F20" s="112">
        <f t="shared" si="0"/>
        <v>191940375.99</v>
      </c>
      <c r="G20" s="112">
        <v>243441975</v>
      </c>
      <c r="H20" s="112">
        <v>321596190</v>
      </c>
    </row>
    <row r="21" ht="13.5" customHeight="1" spans="1:8">
      <c r="A21" s="116" t="s">
        <v>787</v>
      </c>
      <c r="B21" s="117" t="s">
        <v>788</v>
      </c>
      <c r="C21" s="114" t="s">
        <v>789</v>
      </c>
      <c r="D21" s="112">
        <v>0</v>
      </c>
      <c r="E21" s="112">
        <v>0</v>
      </c>
      <c r="F21" s="112">
        <v>0</v>
      </c>
      <c r="G21" s="112">
        <v>0</v>
      </c>
      <c r="H21" s="112">
        <v>154162223</v>
      </c>
    </row>
    <row r="22" ht="13.5" customHeight="1" spans="1:8">
      <c r="A22" s="120"/>
      <c r="B22" s="117"/>
      <c r="C22" s="114" t="s">
        <v>790</v>
      </c>
      <c r="D22" s="112">
        <v>63530487.29</v>
      </c>
      <c r="E22" s="112">
        <v>14309073.8</v>
      </c>
      <c r="F22" s="112">
        <f t="shared" si="0"/>
        <v>91396939.2</v>
      </c>
      <c r="G22" s="112">
        <v>105706013</v>
      </c>
      <c r="H22" s="112">
        <v>0</v>
      </c>
    </row>
    <row r="23" ht="13.5" customHeight="1" spans="1:8">
      <c r="A23" s="120"/>
      <c r="B23" s="117"/>
      <c r="C23" s="114" t="s">
        <v>791</v>
      </c>
      <c r="D23" s="112">
        <v>917864</v>
      </c>
      <c r="E23" s="112">
        <v>0</v>
      </c>
      <c r="F23" s="112">
        <f t="shared" si="0"/>
        <v>25500000</v>
      </c>
      <c r="G23" s="112">
        <v>25500000</v>
      </c>
      <c r="H23" s="112">
        <v>0</v>
      </c>
    </row>
    <row r="24" ht="13.5" customHeight="1" spans="1:8">
      <c r="A24" s="116" t="s">
        <v>781</v>
      </c>
      <c r="B24" s="117" t="s">
        <v>792</v>
      </c>
      <c r="C24" s="114" t="s">
        <v>793</v>
      </c>
      <c r="D24" s="112">
        <v>0</v>
      </c>
      <c r="E24" s="112">
        <v>0</v>
      </c>
      <c r="F24" s="112">
        <f t="shared" si="0"/>
        <v>1235000</v>
      </c>
      <c r="G24" s="112">
        <v>1235000</v>
      </c>
      <c r="H24" s="112">
        <v>1235000</v>
      </c>
    </row>
    <row r="25" ht="13.5" customHeight="1" spans="1:8">
      <c r="A25" s="116" t="s">
        <v>781</v>
      </c>
      <c r="B25" s="117" t="s">
        <v>788</v>
      </c>
      <c r="C25" s="114" t="s">
        <v>794</v>
      </c>
      <c r="D25" s="112">
        <v>180000</v>
      </c>
      <c r="E25" s="112">
        <v>0</v>
      </c>
      <c r="F25" s="112">
        <f t="shared" si="0"/>
        <v>180000</v>
      </c>
      <c r="G25" s="112">
        <v>180000</v>
      </c>
      <c r="H25" s="112">
        <v>180000</v>
      </c>
    </row>
    <row r="26" ht="13.5" customHeight="1" spans="1:8">
      <c r="A26" s="116" t="s">
        <v>781</v>
      </c>
      <c r="B26" s="117" t="s">
        <v>788</v>
      </c>
      <c r="C26" s="114" t="s">
        <v>795</v>
      </c>
      <c r="D26" s="112">
        <v>54000</v>
      </c>
      <c r="E26" s="112">
        <v>0</v>
      </c>
      <c r="F26" s="112">
        <f t="shared" si="0"/>
        <v>54000</v>
      </c>
      <c r="G26" s="112">
        <v>54000</v>
      </c>
      <c r="H26" s="112">
        <v>54000</v>
      </c>
    </row>
    <row r="27" ht="13.5" customHeight="1" spans="1:8">
      <c r="A27" s="116" t="s">
        <v>796</v>
      </c>
      <c r="B27" s="117" t="s">
        <v>797</v>
      </c>
      <c r="C27" s="114" t="s">
        <v>798</v>
      </c>
      <c r="D27" s="112">
        <v>36480</v>
      </c>
      <c r="E27" s="112">
        <v>0</v>
      </c>
      <c r="F27" s="112">
        <f t="shared" si="0"/>
        <v>736000</v>
      </c>
      <c r="G27" s="112">
        <v>736000</v>
      </c>
      <c r="H27" s="112">
        <v>736000</v>
      </c>
    </row>
    <row r="28" ht="13.5" customHeight="1" spans="1:8">
      <c r="A28" s="116" t="s">
        <v>796</v>
      </c>
      <c r="B28" s="117" t="s">
        <v>797</v>
      </c>
      <c r="C28" s="114" t="s">
        <v>799</v>
      </c>
      <c r="D28" s="112">
        <v>768000</v>
      </c>
      <c r="E28" s="112">
        <v>320000</v>
      </c>
      <c r="F28" s="112">
        <f t="shared" si="0"/>
        <v>461000</v>
      </c>
      <c r="G28" s="112">
        <v>781000</v>
      </c>
      <c r="H28" s="112">
        <v>781000</v>
      </c>
    </row>
    <row r="29" ht="13.5" customHeight="1" spans="1:8">
      <c r="A29" s="120"/>
      <c r="B29" s="117"/>
      <c r="C29" s="114" t="s">
        <v>800</v>
      </c>
      <c r="D29" s="112"/>
      <c r="E29" s="112"/>
      <c r="F29" s="112"/>
      <c r="G29" s="112"/>
      <c r="H29" s="112"/>
    </row>
    <row r="30" ht="13.5" customHeight="1" spans="1:8">
      <c r="A30" s="116" t="s">
        <v>781</v>
      </c>
      <c r="B30" s="117" t="s">
        <v>792</v>
      </c>
      <c r="C30" s="114" t="s">
        <v>801</v>
      </c>
      <c r="D30" s="112">
        <v>200000</v>
      </c>
      <c r="E30" s="112">
        <v>200000</v>
      </c>
      <c r="F30" s="112">
        <f t="shared" si="0"/>
        <v>0</v>
      </c>
      <c r="G30" s="112">
        <v>200000</v>
      </c>
      <c r="H30" s="112">
        <v>200000</v>
      </c>
    </row>
    <row r="31" ht="13.5" customHeight="1" spans="1:8">
      <c r="A31" s="116" t="s">
        <v>781</v>
      </c>
      <c r="B31" s="117" t="s">
        <v>792</v>
      </c>
      <c r="C31" s="114" t="s">
        <v>802</v>
      </c>
      <c r="D31" s="112">
        <v>60000</v>
      </c>
      <c r="E31" s="112">
        <v>60000</v>
      </c>
      <c r="F31" s="112">
        <f t="shared" si="0"/>
        <v>0</v>
      </c>
      <c r="G31" s="112">
        <v>60000</v>
      </c>
      <c r="H31" s="112">
        <v>60000</v>
      </c>
    </row>
    <row r="32" ht="13.5" customHeight="1" spans="1:8">
      <c r="A32" s="116" t="s">
        <v>796</v>
      </c>
      <c r="B32" s="117" t="s">
        <v>797</v>
      </c>
      <c r="C32" s="114" t="s">
        <v>803</v>
      </c>
      <c r="D32" s="112">
        <v>3580625.69</v>
      </c>
      <c r="E32" s="112">
        <v>1036795.74</v>
      </c>
      <c r="F32" s="112">
        <f t="shared" si="0"/>
        <v>11135303.26</v>
      </c>
      <c r="G32" s="112">
        <v>12172099</v>
      </c>
      <c r="H32" s="112">
        <v>16079810</v>
      </c>
    </row>
    <row r="33" ht="33" customHeight="1" spans="1:8">
      <c r="A33" s="121" t="s">
        <v>804</v>
      </c>
      <c r="B33" s="122" t="s">
        <v>804</v>
      </c>
      <c r="C33" s="123" t="s">
        <v>805</v>
      </c>
      <c r="D33" s="124">
        <v>0</v>
      </c>
      <c r="E33" s="124">
        <v>0</v>
      </c>
      <c r="F33" s="124">
        <f t="shared" si="0"/>
        <v>1000000</v>
      </c>
      <c r="G33" s="112">
        <v>1000000</v>
      </c>
      <c r="H33" s="141" t="s">
        <v>806</v>
      </c>
    </row>
    <row r="34" ht="13.5" customHeight="1" spans="1:8">
      <c r="A34" s="116" t="s">
        <v>787</v>
      </c>
      <c r="B34" s="117" t="s">
        <v>788</v>
      </c>
      <c r="C34" s="114" t="s">
        <v>807</v>
      </c>
      <c r="D34" s="112">
        <v>0</v>
      </c>
      <c r="E34" s="112">
        <v>0</v>
      </c>
      <c r="F34" s="112">
        <f t="shared" si="0"/>
        <v>0</v>
      </c>
      <c r="G34" s="112"/>
      <c r="H34" s="112">
        <v>5240000</v>
      </c>
    </row>
    <row r="35" ht="13.5" customHeight="1" spans="1:8">
      <c r="A35" s="116" t="s">
        <v>787</v>
      </c>
      <c r="B35" s="117" t="s">
        <v>788</v>
      </c>
      <c r="C35" s="114" t="s">
        <v>808</v>
      </c>
      <c r="D35" s="112">
        <v>4952820.17</v>
      </c>
      <c r="E35" s="112">
        <v>1857351.28</v>
      </c>
      <c r="F35" s="112">
        <f t="shared" si="0"/>
        <v>7789648.72</v>
      </c>
      <c r="G35" s="112">
        <v>9647000</v>
      </c>
      <c r="H35" s="112">
        <v>15679368</v>
      </c>
    </row>
    <row r="36" ht="13.5" customHeight="1" spans="1:8">
      <c r="A36" s="121" t="s">
        <v>804</v>
      </c>
      <c r="B36" s="122" t="s">
        <v>804</v>
      </c>
      <c r="C36" s="114" t="s">
        <v>809</v>
      </c>
      <c r="D36" s="112">
        <v>25093750</v>
      </c>
      <c r="E36" s="112">
        <v>0</v>
      </c>
      <c r="F36" s="112">
        <f t="shared" si="0"/>
        <v>0</v>
      </c>
      <c r="G36" s="112">
        <v>0</v>
      </c>
      <c r="H36" s="112">
        <v>0</v>
      </c>
    </row>
    <row r="37" ht="13.5" customHeight="1" spans="1:8">
      <c r="A37" s="121" t="s">
        <v>804</v>
      </c>
      <c r="B37" s="122" t="s">
        <v>804</v>
      </c>
      <c r="C37" s="114" t="s">
        <v>810</v>
      </c>
      <c r="D37" s="112">
        <v>8425500</v>
      </c>
      <c r="E37" s="112">
        <v>0</v>
      </c>
      <c r="F37" s="112">
        <f t="shared" si="0"/>
        <v>0</v>
      </c>
      <c r="G37" s="112">
        <v>0</v>
      </c>
      <c r="H37" s="142" t="s">
        <v>811</v>
      </c>
    </row>
    <row r="38" ht="13.5" customHeight="1" spans="1:8">
      <c r="A38" s="121" t="s">
        <v>804</v>
      </c>
      <c r="B38" s="122" t="s">
        <v>804</v>
      </c>
      <c r="C38" s="114" t="s">
        <v>812</v>
      </c>
      <c r="D38" s="112">
        <v>16690000</v>
      </c>
      <c r="E38" s="112">
        <v>0</v>
      </c>
      <c r="F38" s="112">
        <f t="shared" si="0"/>
        <v>0</v>
      </c>
      <c r="G38" s="112">
        <v>0</v>
      </c>
      <c r="H38" s="143">
        <v>0</v>
      </c>
    </row>
    <row r="39" ht="13.5" customHeight="1" spans="1:8">
      <c r="A39" s="121" t="s">
        <v>804</v>
      </c>
      <c r="B39" s="122" t="s">
        <v>804</v>
      </c>
      <c r="C39" s="114" t="s">
        <v>813</v>
      </c>
      <c r="D39" s="112">
        <v>12749000</v>
      </c>
      <c r="E39" s="112">
        <v>0</v>
      </c>
      <c r="F39" s="112">
        <v>0</v>
      </c>
      <c r="G39" s="112">
        <v>0</v>
      </c>
      <c r="H39" s="143">
        <v>0</v>
      </c>
    </row>
    <row r="40" ht="13.5" customHeight="1" spans="1:8">
      <c r="A40" s="116" t="s">
        <v>781</v>
      </c>
      <c r="B40" s="117" t="s">
        <v>792</v>
      </c>
      <c r="C40" s="114" t="s">
        <v>814</v>
      </c>
      <c r="D40" s="112">
        <v>87536.9</v>
      </c>
      <c r="E40" s="112">
        <v>83270.55</v>
      </c>
      <c r="F40" s="112">
        <f>+G40-E40</f>
        <v>10229.45</v>
      </c>
      <c r="G40" s="112">
        <v>93500</v>
      </c>
      <c r="H40" s="112">
        <v>93500</v>
      </c>
    </row>
    <row r="41" ht="13.5" customHeight="1" spans="1:8">
      <c r="A41" s="116" t="s">
        <v>796</v>
      </c>
      <c r="B41" s="117" t="s">
        <v>797</v>
      </c>
      <c r="C41" s="114" t="s">
        <v>815</v>
      </c>
      <c r="D41" s="112">
        <v>1350000</v>
      </c>
      <c r="E41" s="112">
        <v>445000</v>
      </c>
      <c r="F41" s="112">
        <f>+G41-E41</f>
        <v>1355000</v>
      </c>
      <c r="G41" s="112">
        <v>1800000</v>
      </c>
      <c r="H41" s="112">
        <v>1800000</v>
      </c>
    </row>
    <row r="42" ht="13.5" customHeight="1" spans="1:8">
      <c r="A42" s="116" t="s">
        <v>796</v>
      </c>
      <c r="B42" s="117" t="s">
        <v>797</v>
      </c>
      <c r="C42" s="114" t="s">
        <v>816</v>
      </c>
      <c r="D42" s="112"/>
      <c r="E42" s="112"/>
      <c r="F42" s="112"/>
      <c r="G42" s="112"/>
      <c r="H42" s="112"/>
    </row>
    <row r="43" ht="13.5" customHeight="1" spans="1:8">
      <c r="A43" s="120"/>
      <c r="C43" s="114" t="s">
        <v>817</v>
      </c>
      <c r="D43" s="112">
        <v>7000000</v>
      </c>
      <c r="E43" s="112">
        <v>0</v>
      </c>
      <c r="F43" s="112">
        <f>+G43-E43</f>
        <v>10500000</v>
      </c>
      <c r="G43" s="112">
        <v>10500000</v>
      </c>
      <c r="H43" s="112">
        <v>7500000</v>
      </c>
    </row>
    <row r="44" ht="13.5" customHeight="1" spans="1:8">
      <c r="A44" s="120"/>
      <c r="B44" s="117"/>
      <c r="C44" s="114" t="s">
        <v>818</v>
      </c>
      <c r="D44" s="112">
        <v>5000000</v>
      </c>
      <c r="E44" s="112">
        <v>4140000</v>
      </c>
      <c r="F44" s="112">
        <f>+G44-E44</f>
        <v>860000</v>
      </c>
      <c r="G44" s="112">
        <v>5000000</v>
      </c>
      <c r="H44" s="112">
        <v>5000000</v>
      </c>
    </row>
    <row r="45" ht="13.5" customHeight="1" spans="1:8">
      <c r="A45" s="116" t="s">
        <v>796</v>
      </c>
      <c r="B45" s="117" t="s">
        <v>797</v>
      </c>
      <c r="C45" s="114" t="s">
        <v>819</v>
      </c>
      <c r="D45" s="112">
        <v>2000000</v>
      </c>
      <c r="E45" s="112">
        <v>0</v>
      </c>
      <c r="F45" s="112">
        <f>+G45-E45</f>
        <v>2000000</v>
      </c>
      <c r="G45" s="112">
        <v>2000000</v>
      </c>
      <c r="H45" s="112">
        <v>2000000</v>
      </c>
    </row>
    <row r="46" s="93" customFormat="1" ht="12" spans="1:9">
      <c r="A46" s="125"/>
      <c r="B46" s="126"/>
      <c r="C46" s="127"/>
      <c r="D46" s="127"/>
      <c r="E46" s="127"/>
      <c r="F46" s="127"/>
      <c r="G46" s="127"/>
      <c r="H46" s="125"/>
      <c r="I46" s="145"/>
    </row>
    <row r="47" ht="14.25" customHeight="1" spans="2:8">
      <c r="B47" s="128" t="s">
        <v>785</v>
      </c>
      <c r="C47" s="129" t="s">
        <v>820</v>
      </c>
      <c r="D47" s="130"/>
      <c r="E47" s="130"/>
      <c r="F47" s="130"/>
      <c r="G47" s="144"/>
      <c r="H47" s="144"/>
    </row>
    <row r="48" ht="13.5" customHeight="1" spans="2:8">
      <c r="B48" s="131" t="s">
        <v>821</v>
      </c>
      <c r="C48" s="132" t="s">
        <v>822</v>
      </c>
      <c r="D48" s="130"/>
      <c r="E48" s="130"/>
      <c r="F48" s="130"/>
      <c r="G48" s="144"/>
      <c r="H48" s="144"/>
    </row>
    <row r="49" s="94" customFormat="1" ht="27" customHeight="1" spans="1:8">
      <c r="A49" s="133"/>
      <c r="B49" s="134" t="s">
        <v>823</v>
      </c>
      <c r="C49" s="135" t="s">
        <v>824</v>
      </c>
      <c r="D49" s="136"/>
      <c r="E49" s="136"/>
      <c r="F49" s="136"/>
      <c r="G49" s="133"/>
      <c r="H49" s="133"/>
    </row>
    <row r="50" s="93" customFormat="1" ht="13.5" customHeight="1" spans="1:8">
      <c r="A50" s="137"/>
      <c r="B50" s="137"/>
      <c r="C50" s="137"/>
      <c r="D50" s="137"/>
      <c r="E50" s="137"/>
      <c r="F50" s="137"/>
      <c r="G50" s="137"/>
      <c r="H50" s="137"/>
    </row>
    <row r="51" s="93" customFormat="1" ht="13.5" customHeight="1" spans="1:8">
      <c r="A51" s="137"/>
      <c r="B51" s="137"/>
      <c r="C51" s="137"/>
      <c r="D51" s="137"/>
      <c r="E51" s="137"/>
      <c r="F51" s="137"/>
      <c r="G51" s="137"/>
      <c r="H51" s="137"/>
    </row>
    <row r="52" ht="15" customHeight="1" spans="1:1">
      <c r="A52" s="95" t="s">
        <v>767</v>
      </c>
    </row>
    <row r="53" ht="15" customHeight="1" spans="1:2">
      <c r="A53" s="96" t="s">
        <v>825</v>
      </c>
      <c r="B53" s="96"/>
    </row>
    <row r="54" ht="13.5" customHeight="1" spans="1:2">
      <c r="A54" s="96"/>
      <c r="B54" s="96"/>
    </row>
    <row r="55" ht="13.5" customHeight="1"/>
    <row r="56" ht="14.4" spans="1:8">
      <c r="A56" s="97" t="s">
        <v>769</v>
      </c>
      <c r="B56" s="97"/>
      <c r="C56" s="97"/>
      <c r="D56" s="97"/>
      <c r="E56" s="97"/>
      <c r="F56" s="97"/>
      <c r="G56" s="97"/>
      <c r="H56" s="97"/>
    </row>
    <row r="57" ht="15" spans="1:8">
      <c r="A57" s="98" t="s">
        <v>770</v>
      </c>
      <c r="B57" s="98"/>
      <c r="C57" s="98"/>
      <c r="D57" s="98"/>
      <c r="E57" s="98"/>
      <c r="F57" s="98"/>
      <c r="G57" s="98"/>
      <c r="H57" s="98"/>
    </row>
    <row r="58" ht="13.5" customHeight="1"/>
    <row r="59" ht="13.5" customHeight="1"/>
    <row r="60" ht="13.5" customHeight="1" spans="1:8">
      <c r="A60" s="99" t="s">
        <v>771</v>
      </c>
      <c r="B60" s="100" t="s">
        <v>772</v>
      </c>
      <c r="C60" s="101" t="s">
        <v>773</v>
      </c>
      <c r="D60" s="102" t="s">
        <v>7</v>
      </c>
      <c r="E60" s="139" t="s">
        <v>774</v>
      </c>
      <c r="F60" s="140"/>
      <c r="G60" s="101" t="s">
        <v>775</v>
      </c>
      <c r="H60" s="102" t="s">
        <v>9</v>
      </c>
    </row>
    <row r="61" ht="13.5" customHeight="1" spans="1:8">
      <c r="A61" s="103"/>
      <c r="B61" s="104"/>
      <c r="C61" s="105"/>
      <c r="D61" s="106"/>
      <c r="E61" s="101" t="s">
        <v>776</v>
      </c>
      <c r="F61" s="101" t="s">
        <v>777</v>
      </c>
      <c r="G61" s="105"/>
      <c r="H61" s="106"/>
    </row>
    <row r="62" ht="13.5" customHeight="1" spans="1:8">
      <c r="A62" s="103"/>
      <c r="B62" s="104"/>
      <c r="C62" s="105"/>
      <c r="D62" s="106"/>
      <c r="E62" s="105"/>
      <c r="F62" s="105"/>
      <c r="G62" s="105"/>
      <c r="H62" s="106"/>
    </row>
    <row r="63" ht="13.5" customHeight="1" spans="1:8">
      <c r="A63" s="107"/>
      <c r="B63" s="108"/>
      <c r="C63" s="109"/>
      <c r="D63" s="110">
        <v>2020</v>
      </c>
      <c r="E63" s="109">
        <v>2021</v>
      </c>
      <c r="F63" s="109">
        <v>2021</v>
      </c>
      <c r="G63" s="109"/>
      <c r="H63" s="110">
        <v>2022</v>
      </c>
    </row>
    <row r="64" ht="9" customHeight="1" spans="1:8">
      <c r="A64" s="111"/>
      <c r="B64" s="111"/>
      <c r="C64" s="111"/>
      <c r="D64" s="112"/>
      <c r="E64" s="112"/>
      <c r="F64" s="112"/>
      <c r="G64" s="112"/>
      <c r="H64" s="112"/>
    </row>
    <row r="65" ht="13.5" customHeight="1" spans="1:8">
      <c r="A65" s="116" t="s">
        <v>781</v>
      </c>
      <c r="B65" s="117" t="s">
        <v>792</v>
      </c>
      <c r="C65" s="114" t="s">
        <v>826</v>
      </c>
      <c r="D65" s="112"/>
      <c r="E65" s="112"/>
      <c r="F65" s="112"/>
      <c r="G65" s="112"/>
      <c r="H65" s="112"/>
    </row>
    <row r="66" ht="13.5" customHeight="1" spans="1:8">
      <c r="A66" s="120"/>
      <c r="B66" s="111"/>
      <c r="C66" s="114" t="s">
        <v>827</v>
      </c>
      <c r="D66" s="112">
        <v>200000</v>
      </c>
      <c r="E66" s="112">
        <v>200000</v>
      </c>
      <c r="F66" s="112">
        <f>+G66-E66</f>
        <v>0</v>
      </c>
      <c r="G66" s="112">
        <v>200000</v>
      </c>
      <c r="H66" s="112">
        <v>200000</v>
      </c>
    </row>
    <row r="67" ht="13.5" customHeight="1" spans="1:8">
      <c r="A67" s="120" t="s">
        <v>804</v>
      </c>
      <c r="B67" s="117" t="s">
        <v>804</v>
      </c>
      <c r="C67" s="114" t="s">
        <v>828</v>
      </c>
      <c r="D67" s="112">
        <v>0</v>
      </c>
      <c r="E67" s="112">
        <v>0</v>
      </c>
      <c r="F67" s="112">
        <f>+G67-E67</f>
        <v>30000</v>
      </c>
      <c r="G67" s="112">
        <v>30000</v>
      </c>
      <c r="H67" s="156" t="s">
        <v>829</v>
      </c>
    </row>
    <row r="68" ht="13.5" customHeight="1" spans="1:8">
      <c r="A68" s="116" t="s">
        <v>796</v>
      </c>
      <c r="B68" s="117" t="s">
        <v>797</v>
      </c>
      <c r="C68" s="114" t="s">
        <v>830</v>
      </c>
      <c r="D68" s="112">
        <v>0</v>
      </c>
      <c r="E68" s="112">
        <v>0</v>
      </c>
      <c r="F68" s="112">
        <f>+G68-E68</f>
        <v>47000</v>
      </c>
      <c r="G68" s="112">
        <v>47000</v>
      </c>
      <c r="H68" s="112">
        <v>47000</v>
      </c>
    </row>
    <row r="69" ht="13.5" customHeight="1" spans="1:8">
      <c r="A69" s="116" t="s">
        <v>796</v>
      </c>
      <c r="B69" s="117" t="s">
        <v>797</v>
      </c>
      <c r="C69" s="114" t="s">
        <v>831</v>
      </c>
      <c r="D69" s="112"/>
      <c r="E69" s="112"/>
      <c r="F69" s="112"/>
      <c r="G69" s="112"/>
      <c r="H69" s="112"/>
    </row>
    <row r="70" ht="13.5" customHeight="1" spans="1:8">
      <c r="A70" s="120"/>
      <c r="B70" s="111"/>
      <c r="C70" s="114" t="s">
        <v>832</v>
      </c>
      <c r="D70" s="112">
        <v>0</v>
      </c>
      <c r="E70" s="112">
        <v>0</v>
      </c>
      <c r="F70" s="112">
        <f>+G70-E70</f>
        <v>619000</v>
      </c>
      <c r="G70" s="112">
        <v>619000</v>
      </c>
      <c r="H70" s="112">
        <v>619000</v>
      </c>
    </row>
    <row r="71" ht="13.5" customHeight="1" spans="1:8">
      <c r="A71" s="116" t="s">
        <v>796</v>
      </c>
      <c r="B71" s="117" t="s">
        <v>797</v>
      </c>
      <c r="C71" s="114" t="s">
        <v>833</v>
      </c>
      <c r="D71" s="112">
        <v>0</v>
      </c>
      <c r="E71" s="112">
        <v>0</v>
      </c>
      <c r="F71" s="112">
        <f>+G71-E71</f>
        <v>475000</v>
      </c>
      <c r="G71" s="112">
        <v>475000</v>
      </c>
      <c r="H71" s="112">
        <v>475000</v>
      </c>
    </row>
    <row r="72" ht="13.5" customHeight="1" spans="1:8">
      <c r="A72" s="116" t="s">
        <v>787</v>
      </c>
      <c r="B72" s="117" t="s">
        <v>788</v>
      </c>
      <c r="C72" s="114" t="s">
        <v>834</v>
      </c>
      <c r="D72" s="112"/>
      <c r="E72" s="112"/>
      <c r="F72" s="112"/>
      <c r="G72" s="112"/>
      <c r="H72" s="112"/>
    </row>
    <row r="73" ht="13.5" customHeight="1" spans="1:8">
      <c r="A73" s="120"/>
      <c r="B73" s="117"/>
      <c r="C73" s="114" t="s">
        <v>835</v>
      </c>
      <c r="D73" s="112">
        <v>0</v>
      </c>
      <c r="E73" s="112">
        <v>279537</v>
      </c>
      <c r="F73" s="112">
        <f>+G73-E73</f>
        <v>1103198</v>
      </c>
      <c r="G73" s="112">
        <v>1382735</v>
      </c>
      <c r="H73" s="112">
        <v>1382735</v>
      </c>
    </row>
    <row r="74" ht="13.5" customHeight="1" spans="1:8">
      <c r="A74" s="116" t="s">
        <v>787</v>
      </c>
      <c r="B74" s="117" t="s">
        <v>788</v>
      </c>
      <c r="C74" s="114" t="s">
        <v>836</v>
      </c>
      <c r="D74" s="112"/>
      <c r="E74" s="112"/>
      <c r="F74" s="112"/>
      <c r="G74" s="112"/>
      <c r="H74" s="112"/>
    </row>
    <row r="75" ht="13.5" customHeight="1" spans="1:8">
      <c r="A75" s="120"/>
      <c r="B75" s="117"/>
      <c r="C75" s="114" t="s">
        <v>837</v>
      </c>
      <c r="D75" s="112"/>
      <c r="E75" s="112"/>
      <c r="F75" s="112"/>
      <c r="G75" s="112"/>
      <c r="H75" s="112"/>
    </row>
    <row r="76" ht="13.5" customHeight="1" spans="1:8">
      <c r="A76" s="120"/>
      <c r="B76" s="117"/>
      <c r="C76" s="114" t="s">
        <v>838</v>
      </c>
      <c r="D76" s="112">
        <v>0</v>
      </c>
      <c r="E76" s="112">
        <v>0</v>
      </c>
      <c r="F76" s="112">
        <f>+G76-E76</f>
        <v>19567196</v>
      </c>
      <c r="G76" s="112">
        <v>19567196</v>
      </c>
      <c r="H76" s="112">
        <f>13345881+213410</f>
        <v>13559291</v>
      </c>
    </row>
    <row r="77" ht="13.5" customHeight="1" spans="1:8">
      <c r="A77" s="116" t="s">
        <v>796</v>
      </c>
      <c r="B77" s="117" t="s">
        <v>797</v>
      </c>
      <c r="C77" s="114" t="s">
        <v>839</v>
      </c>
      <c r="D77" s="112">
        <v>0</v>
      </c>
      <c r="E77" s="112">
        <v>0</v>
      </c>
      <c r="F77" s="112">
        <f>+G77-E77</f>
        <v>0</v>
      </c>
      <c r="G77" s="112">
        <v>0</v>
      </c>
      <c r="H77" s="112">
        <v>1960000</v>
      </c>
    </row>
    <row r="78" ht="13.5" customHeight="1" spans="1:8">
      <c r="A78" s="116" t="s">
        <v>796</v>
      </c>
      <c r="B78" s="117" t="s">
        <v>797</v>
      </c>
      <c r="C78" s="114" t="s">
        <v>840</v>
      </c>
      <c r="D78" s="112">
        <v>0</v>
      </c>
      <c r="E78" s="112">
        <v>0</v>
      </c>
      <c r="F78" s="112">
        <f>+G78-E78</f>
        <v>0</v>
      </c>
      <c r="G78" s="112">
        <v>0</v>
      </c>
      <c r="H78" s="112">
        <v>1000000</v>
      </c>
    </row>
    <row r="79" ht="13.5" customHeight="1" spans="1:8">
      <c r="A79" s="116" t="s">
        <v>781</v>
      </c>
      <c r="B79" s="117" t="s">
        <v>792</v>
      </c>
      <c r="C79" s="114" t="s">
        <v>841</v>
      </c>
      <c r="D79" s="112">
        <v>0</v>
      </c>
      <c r="E79" s="112">
        <v>0</v>
      </c>
      <c r="F79" s="112">
        <f>+G79-E79</f>
        <v>0</v>
      </c>
      <c r="G79" s="112">
        <v>0</v>
      </c>
      <c r="H79" s="112">
        <v>1338474</v>
      </c>
    </row>
    <row r="80" ht="13.5" customHeight="1" spans="1:8">
      <c r="A80" s="120"/>
      <c r="B80" s="117"/>
      <c r="C80" s="114" t="s">
        <v>842</v>
      </c>
      <c r="D80" s="112"/>
      <c r="E80" s="112"/>
      <c r="F80" s="112"/>
      <c r="G80" s="112"/>
      <c r="H80" s="112"/>
    </row>
    <row r="81" ht="13.5" customHeight="1" spans="1:8">
      <c r="A81" s="116" t="s">
        <v>787</v>
      </c>
      <c r="B81" s="117" t="s">
        <v>788</v>
      </c>
      <c r="C81" s="114" t="s">
        <v>843</v>
      </c>
      <c r="D81" s="112"/>
      <c r="E81" s="112"/>
      <c r="F81" s="112"/>
      <c r="G81" s="112"/>
      <c r="H81" s="112"/>
    </row>
    <row r="82" ht="13.5" customHeight="1" spans="1:9">
      <c r="A82" s="120"/>
      <c r="C82" s="114" t="s">
        <v>844</v>
      </c>
      <c r="D82" s="112">
        <v>1704195.38</v>
      </c>
      <c r="E82" s="112">
        <v>803329.38</v>
      </c>
      <c r="F82" s="112">
        <f t="shared" ref="F82:F90" si="1">+G82-E82</f>
        <v>180369.62</v>
      </c>
      <c r="G82" s="112">
        <v>983699</v>
      </c>
      <c r="H82" s="112">
        <v>268104</v>
      </c>
      <c r="I82" s="112"/>
    </row>
    <row r="83" ht="13.5" customHeight="1" spans="1:9">
      <c r="A83" s="116" t="s">
        <v>787</v>
      </c>
      <c r="B83" s="117" t="s">
        <v>788</v>
      </c>
      <c r="C83" s="114" t="s">
        <v>845</v>
      </c>
      <c r="D83" s="112"/>
      <c r="E83" s="112"/>
      <c r="F83" s="112"/>
      <c r="G83" s="112"/>
      <c r="H83" s="112"/>
      <c r="I83" s="112"/>
    </row>
    <row r="84" ht="13.5" customHeight="1" spans="1:9">
      <c r="A84" s="120"/>
      <c r="C84" s="114" t="s">
        <v>844</v>
      </c>
      <c r="D84" s="112">
        <v>15106863.88</v>
      </c>
      <c r="E84" s="112">
        <v>6860803.21</v>
      </c>
      <c r="F84" s="112">
        <f t="shared" si="1"/>
        <v>6506255.79</v>
      </c>
      <c r="G84" s="112">
        <v>13367059</v>
      </c>
      <c r="H84" s="112">
        <v>11669113</v>
      </c>
      <c r="I84" s="112"/>
    </row>
    <row r="85" ht="13.5" customHeight="1" spans="1:9">
      <c r="A85" s="116" t="s">
        <v>787</v>
      </c>
      <c r="B85" s="117" t="s">
        <v>788</v>
      </c>
      <c r="C85" s="114" t="s">
        <v>846</v>
      </c>
      <c r="D85" s="112"/>
      <c r="E85" s="112"/>
      <c r="F85" s="112"/>
      <c r="G85" s="112"/>
      <c r="H85" s="112"/>
      <c r="I85" s="112"/>
    </row>
    <row r="86" ht="13.5" customHeight="1" spans="1:9">
      <c r="A86" s="120"/>
      <c r="C86" s="114" t="s">
        <v>847</v>
      </c>
      <c r="D86" s="112">
        <v>60080676.24</v>
      </c>
      <c r="E86" s="112">
        <v>30040338.12</v>
      </c>
      <c r="F86" s="112">
        <f t="shared" si="1"/>
        <v>30040338.88</v>
      </c>
      <c r="G86" s="112">
        <v>60080677</v>
      </c>
      <c r="H86" s="112">
        <v>60080677</v>
      </c>
      <c r="I86" s="112"/>
    </row>
    <row r="87" ht="13.5" customHeight="1" spans="1:9">
      <c r="A87" s="120"/>
      <c r="B87" s="117"/>
      <c r="C87" s="114" t="s">
        <v>844</v>
      </c>
      <c r="D87" s="112">
        <v>21494890.71</v>
      </c>
      <c r="E87" s="112">
        <v>9177529.05</v>
      </c>
      <c r="F87" s="112">
        <f t="shared" si="1"/>
        <v>8169325.95</v>
      </c>
      <c r="G87" s="112">
        <v>17346855</v>
      </c>
      <c r="H87" s="112">
        <v>13125009</v>
      </c>
      <c r="I87" s="112"/>
    </row>
    <row r="88" ht="13.5" customHeight="1" spans="1:9">
      <c r="A88" s="116" t="s">
        <v>787</v>
      </c>
      <c r="B88" s="117" t="s">
        <v>788</v>
      </c>
      <c r="C88" s="114" t="s">
        <v>848</v>
      </c>
      <c r="D88" s="112"/>
      <c r="E88" s="112"/>
      <c r="G88" s="111"/>
      <c r="H88" s="112"/>
      <c r="I88" s="112"/>
    </row>
    <row r="89" ht="13.5" customHeight="1" spans="1:9">
      <c r="A89" s="120"/>
      <c r="B89" s="117"/>
      <c r="C89" s="114" t="s">
        <v>847</v>
      </c>
      <c r="D89" s="112">
        <v>24607789.72</v>
      </c>
      <c r="E89" s="112">
        <v>14037451</v>
      </c>
      <c r="F89" s="112">
        <f t="shared" si="1"/>
        <v>14903307</v>
      </c>
      <c r="G89" s="112">
        <v>28940758</v>
      </c>
      <c r="H89" s="112">
        <v>28748039</v>
      </c>
      <c r="I89" s="112"/>
    </row>
    <row r="90" ht="13.5" customHeight="1" spans="1:9">
      <c r="A90" s="120"/>
      <c r="B90" s="117"/>
      <c r="C90" s="114" t="s">
        <v>844</v>
      </c>
      <c r="D90" s="112">
        <v>13294695.47</v>
      </c>
      <c r="E90" s="112">
        <v>6819100.16</v>
      </c>
      <c r="F90" s="112">
        <f t="shared" si="1"/>
        <v>7311060.84</v>
      </c>
      <c r="G90" s="112">
        <v>14130161</v>
      </c>
      <c r="H90" s="112">
        <v>12778777</v>
      </c>
      <c r="I90" s="112"/>
    </row>
    <row r="91" ht="13.5" customHeight="1" spans="1:9">
      <c r="A91" s="116" t="s">
        <v>787</v>
      </c>
      <c r="B91" s="117" t="s">
        <v>788</v>
      </c>
      <c r="C91" s="114" t="s">
        <v>849</v>
      </c>
      <c r="D91" s="112"/>
      <c r="E91" s="112"/>
      <c r="F91" s="112"/>
      <c r="G91" s="112"/>
      <c r="H91" s="112"/>
      <c r="I91" s="112"/>
    </row>
    <row r="92" ht="13.5" customHeight="1" spans="1:9">
      <c r="A92" s="120"/>
      <c r="B92" s="117"/>
      <c r="C92" s="114" t="s">
        <v>844</v>
      </c>
      <c r="D92" s="112">
        <v>0</v>
      </c>
      <c r="E92" s="112">
        <v>0</v>
      </c>
      <c r="F92" s="112">
        <f>+G92-E92</f>
        <v>965656</v>
      </c>
      <c r="G92" s="112">
        <v>965656</v>
      </c>
      <c r="H92" s="112">
        <v>0</v>
      </c>
      <c r="I92" s="112"/>
    </row>
    <row r="93" ht="13.5" customHeight="1" spans="1:8">
      <c r="A93" s="116" t="s">
        <v>787</v>
      </c>
      <c r="B93" s="117" t="s">
        <v>788</v>
      </c>
      <c r="C93" s="114" t="s">
        <v>850</v>
      </c>
      <c r="D93" s="112"/>
      <c r="E93" s="112"/>
      <c r="F93" s="112"/>
      <c r="G93" s="112"/>
      <c r="H93" s="112"/>
    </row>
    <row r="94" ht="13.5" customHeight="1" spans="1:8">
      <c r="A94" s="120"/>
      <c r="B94" s="117"/>
      <c r="C94" s="114" t="s">
        <v>851</v>
      </c>
      <c r="D94" s="112">
        <v>0</v>
      </c>
      <c r="E94" s="112">
        <v>0</v>
      </c>
      <c r="F94" s="112">
        <f>+G94-E94</f>
        <v>8631071.63</v>
      </c>
      <c r="G94" s="112">
        <v>8631071.63</v>
      </c>
      <c r="H94" s="112">
        <v>0</v>
      </c>
    </row>
    <row r="95" ht="13.5" customHeight="1" spans="1:8">
      <c r="A95" s="120"/>
      <c r="B95" s="117"/>
      <c r="C95" s="114"/>
      <c r="D95" s="111"/>
      <c r="E95" s="111"/>
      <c r="F95" s="111"/>
      <c r="G95" s="111"/>
      <c r="H95" s="111"/>
    </row>
    <row r="96" ht="15" customHeight="1" spans="1:8">
      <c r="A96" s="146"/>
      <c r="B96" s="99"/>
      <c r="C96" s="147" t="s">
        <v>852</v>
      </c>
      <c r="D96" s="148">
        <f>SUM(D18:D46,D64:D95)</f>
        <v>369435735.01</v>
      </c>
      <c r="E96" s="148">
        <f>SUM(E18:E46,E64:E95)</f>
        <v>142171178.3</v>
      </c>
      <c r="F96" s="148">
        <f>SUM(F18:F46,F64:F95)</f>
        <v>444702276.33</v>
      </c>
      <c r="G96" s="148">
        <f>SUM(G18:G46,G64:G95)</f>
        <v>586873454.63</v>
      </c>
      <c r="H96" s="148">
        <f>SUM(H18:H46,H64:H95)</f>
        <v>688548310</v>
      </c>
    </row>
    <row r="97" ht="15" customHeight="1" spans="1:8">
      <c r="A97" s="149"/>
      <c r="B97" s="107"/>
      <c r="C97" s="150" t="s">
        <v>853</v>
      </c>
      <c r="D97" s="151"/>
      <c r="E97" s="151"/>
      <c r="F97" s="151"/>
      <c r="G97" s="151"/>
      <c r="H97" s="151"/>
    </row>
    <row r="98" ht="15" customHeight="1" spans="1:9">
      <c r="A98" s="152"/>
      <c r="B98" s="131" t="s">
        <v>823</v>
      </c>
      <c r="C98" s="132" t="s">
        <v>824</v>
      </c>
      <c r="D98" s="153"/>
      <c r="E98" s="153"/>
      <c r="F98" s="153"/>
      <c r="G98" s="152"/>
      <c r="H98" s="152"/>
      <c r="I98" s="158"/>
    </row>
    <row r="99" ht="15" customHeight="1" spans="1:9">
      <c r="A99" s="154"/>
      <c r="B99" s="155"/>
      <c r="C99" s="155"/>
      <c r="D99" s="154"/>
      <c r="E99" s="154"/>
      <c r="F99" s="157"/>
      <c r="G99" s="157"/>
      <c r="H99" s="157"/>
      <c r="I99" s="159"/>
    </row>
    <row r="100" ht="15" customHeight="1" spans="1:8">
      <c r="A100" s="154"/>
      <c r="B100" s="154"/>
      <c r="C100" s="154"/>
      <c r="D100" s="154"/>
      <c r="E100" s="154"/>
      <c r="F100" s="154"/>
      <c r="G100" s="154"/>
      <c r="H100" s="154"/>
    </row>
    <row r="101" ht="22.5" customHeight="1" spans="1:8">
      <c r="A101" s="154"/>
      <c r="B101" s="154"/>
      <c r="C101" s="154"/>
      <c r="D101" s="154"/>
      <c r="E101" s="154"/>
      <c r="F101" s="154"/>
      <c r="G101" s="154"/>
      <c r="H101" s="154"/>
    </row>
    <row r="102" s="93" customFormat="1" ht="13.5" customHeight="1" spans="1:8">
      <c r="A102" s="137"/>
      <c r="B102" s="137"/>
      <c r="C102" s="137"/>
      <c r="D102" s="137"/>
      <c r="E102" s="137"/>
      <c r="F102" s="137"/>
      <c r="G102" s="137"/>
      <c r="H102" s="137"/>
    </row>
    <row r="103" s="93" customFormat="1" ht="13.5" customHeight="1" spans="1:8">
      <c r="A103" s="137"/>
      <c r="B103" s="137"/>
      <c r="C103" s="137"/>
      <c r="D103" s="137"/>
      <c r="E103" s="137"/>
      <c r="F103" s="137"/>
      <c r="G103" s="137"/>
      <c r="H103" s="137"/>
    </row>
    <row r="104" ht="15" customHeight="1" spans="1:1">
      <c r="A104" s="95" t="s">
        <v>767</v>
      </c>
    </row>
    <row r="105" ht="15" customHeight="1" spans="1:2">
      <c r="A105" s="96" t="s">
        <v>854</v>
      </c>
      <c r="B105" s="96"/>
    </row>
    <row r="106" ht="13.5" customHeight="1" spans="1:2">
      <c r="A106" s="96"/>
      <c r="B106" s="96"/>
    </row>
    <row r="107" ht="13.5" customHeight="1"/>
    <row r="108" ht="14.4" spans="1:8">
      <c r="A108" s="97" t="s">
        <v>769</v>
      </c>
      <c r="B108" s="97"/>
      <c r="C108" s="97"/>
      <c r="D108" s="97"/>
      <c r="E108" s="97"/>
      <c r="F108" s="97"/>
      <c r="G108" s="97"/>
      <c r="H108" s="97"/>
    </row>
    <row r="109" ht="15" spans="1:8">
      <c r="A109" s="98" t="s">
        <v>770</v>
      </c>
      <c r="B109" s="98"/>
      <c r="C109" s="98"/>
      <c r="D109" s="98"/>
      <c r="E109" s="98"/>
      <c r="F109" s="98"/>
      <c r="G109" s="98"/>
      <c r="H109" s="98"/>
    </row>
    <row r="110" ht="13.5" customHeight="1"/>
    <row r="111" ht="13.5" customHeight="1"/>
    <row r="112" ht="13.5" customHeight="1" spans="1:8">
      <c r="A112" s="99" t="s">
        <v>771</v>
      </c>
      <c r="B112" s="100" t="s">
        <v>772</v>
      </c>
      <c r="C112" s="101" t="s">
        <v>773</v>
      </c>
      <c r="D112" s="102" t="s">
        <v>7</v>
      </c>
      <c r="E112" s="139" t="s">
        <v>774</v>
      </c>
      <c r="F112" s="140"/>
      <c r="G112" s="101" t="s">
        <v>775</v>
      </c>
      <c r="H112" s="102" t="s">
        <v>9</v>
      </c>
    </row>
    <row r="113" ht="13.5" customHeight="1" spans="1:8">
      <c r="A113" s="103"/>
      <c r="B113" s="104"/>
      <c r="C113" s="105"/>
      <c r="D113" s="106"/>
      <c r="E113" s="101" t="s">
        <v>776</v>
      </c>
      <c r="F113" s="101" t="s">
        <v>777</v>
      </c>
      <c r="G113" s="105"/>
      <c r="H113" s="106"/>
    </row>
    <row r="114" ht="13.5" customHeight="1" spans="1:8">
      <c r="A114" s="103"/>
      <c r="B114" s="104"/>
      <c r="C114" s="105"/>
      <c r="D114" s="106"/>
      <c r="E114" s="105"/>
      <c r="F114" s="105"/>
      <c r="G114" s="105"/>
      <c r="H114" s="106"/>
    </row>
    <row r="115" ht="14.25" customHeight="1" spans="1:8">
      <c r="A115" s="107"/>
      <c r="B115" s="108"/>
      <c r="C115" s="109"/>
      <c r="D115" s="110">
        <v>2020</v>
      </c>
      <c r="E115" s="109">
        <v>2021</v>
      </c>
      <c r="F115" s="109">
        <v>2021</v>
      </c>
      <c r="G115" s="109"/>
      <c r="H115" s="110">
        <v>2022</v>
      </c>
    </row>
    <row r="116" ht="9" customHeight="1" spans="1:8">
      <c r="A116" s="111"/>
      <c r="B116" s="111"/>
      <c r="C116" s="111"/>
      <c r="D116" s="112"/>
      <c r="E116" s="112"/>
      <c r="F116" s="112"/>
      <c r="G116" s="112"/>
      <c r="H116" s="112"/>
    </row>
    <row r="117" ht="15" customHeight="1" spans="1:8">
      <c r="A117" s="111"/>
      <c r="B117" s="111"/>
      <c r="C117" s="113" t="s">
        <v>855</v>
      </c>
      <c r="D117" s="111"/>
      <c r="E117" s="111"/>
      <c r="F117" s="111"/>
      <c r="G117" s="111"/>
      <c r="H117" s="111"/>
    </row>
    <row r="118" ht="15" customHeight="1" spans="1:8">
      <c r="A118" s="111"/>
      <c r="B118" s="111"/>
      <c r="C118" s="113" t="s">
        <v>856</v>
      </c>
      <c r="D118" s="111"/>
      <c r="E118" s="111"/>
      <c r="F118" s="111"/>
      <c r="G118" s="111"/>
      <c r="H118" s="111"/>
    </row>
    <row r="119" ht="6.75" customHeight="1" spans="1:8">
      <c r="A119" s="111"/>
      <c r="B119" s="111"/>
      <c r="C119" s="111"/>
      <c r="D119" s="112"/>
      <c r="E119" s="112"/>
      <c r="F119" s="112"/>
      <c r="G119" s="112"/>
      <c r="H119" s="112"/>
    </row>
    <row r="120" ht="13.5" customHeight="1" spans="1:8">
      <c r="A120" s="116" t="s">
        <v>796</v>
      </c>
      <c r="B120" s="117" t="s">
        <v>797</v>
      </c>
      <c r="C120" s="114" t="s">
        <v>857</v>
      </c>
      <c r="D120" s="112">
        <v>1000000</v>
      </c>
      <c r="E120" s="112">
        <v>500000</v>
      </c>
      <c r="F120" s="112">
        <f t="shared" ref="F120:F132" si="2">+G120-E120</f>
        <v>500000</v>
      </c>
      <c r="G120" s="112">
        <v>1000000</v>
      </c>
      <c r="H120" s="112">
        <v>1000000</v>
      </c>
    </row>
    <row r="121" ht="13.5" customHeight="1" spans="1:8">
      <c r="A121" s="116" t="s">
        <v>796</v>
      </c>
      <c r="B121" s="117" t="s">
        <v>797</v>
      </c>
      <c r="C121" s="114" t="s">
        <v>858</v>
      </c>
      <c r="D121" s="112">
        <v>2000000</v>
      </c>
      <c r="E121" s="112">
        <v>1000000</v>
      </c>
      <c r="F121" s="112">
        <f t="shared" si="2"/>
        <v>1000000</v>
      </c>
      <c r="G121" s="112">
        <v>2000000</v>
      </c>
      <c r="H121" s="112">
        <v>2000000</v>
      </c>
    </row>
    <row r="122" ht="13.5" customHeight="1" spans="1:8">
      <c r="A122" s="116" t="s">
        <v>787</v>
      </c>
      <c r="B122" s="117" t="s">
        <v>788</v>
      </c>
      <c r="C122" s="114" t="s">
        <v>859</v>
      </c>
      <c r="D122" s="112"/>
      <c r="E122" s="112"/>
      <c r="F122" s="112"/>
      <c r="G122" s="112"/>
      <c r="H122" s="112"/>
    </row>
    <row r="123" ht="13.5" customHeight="1" spans="1:8">
      <c r="A123" s="120"/>
      <c r="B123" s="117"/>
      <c r="C123" s="114" t="s">
        <v>860</v>
      </c>
      <c r="D123" s="112">
        <v>70425</v>
      </c>
      <c r="E123" s="112">
        <v>0</v>
      </c>
      <c r="F123" s="112">
        <f t="shared" si="2"/>
        <v>237000</v>
      </c>
      <c r="G123" s="112">
        <v>237000</v>
      </c>
      <c r="H123" s="112">
        <v>237000</v>
      </c>
    </row>
    <row r="124" ht="13.5" customHeight="1" spans="1:8">
      <c r="A124" s="120"/>
      <c r="B124" s="117"/>
      <c r="C124" s="114" t="s">
        <v>861</v>
      </c>
      <c r="D124" s="112">
        <v>189604.5</v>
      </c>
      <c r="E124" s="112">
        <v>0</v>
      </c>
      <c r="F124" s="112">
        <f t="shared" si="2"/>
        <v>427000</v>
      </c>
      <c r="G124" s="112">
        <v>427000</v>
      </c>
      <c r="H124" s="112">
        <v>427000</v>
      </c>
    </row>
    <row r="125" ht="13.5" customHeight="1" spans="1:8">
      <c r="A125" s="120"/>
      <c r="B125" s="117"/>
      <c r="C125" s="114" t="s">
        <v>862</v>
      </c>
      <c r="D125" s="112">
        <v>30347.75</v>
      </c>
      <c r="E125" s="112">
        <v>9199.5</v>
      </c>
      <c r="F125" s="112">
        <f t="shared" si="2"/>
        <v>161800.5</v>
      </c>
      <c r="G125" s="112">
        <v>171000</v>
      </c>
      <c r="H125" s="112">
        <v>171000</v>
      </c>
    </row>
    <row r="126" ht="13.5" customHeight="1" spans="1:8">
      <c r="A126" s="120"/>
      <c r="B126" s="117"/>
      <c r="C126" s="114" t="s">
        <v>863</v>
      </c>
      <c r="D126" s="112">
        <v>0</v>
      </c>
      <c r="E126" s="112">
        <v>0</v>
      </c>
      <c r="F126" s="112">
        <f t="shared" si="2"/>
        <v>76000</v>
      </c>
      <c r="G126" s="112">
        <v>76000</v>
      </c>
      <c r="H126" s="112">
        <v>76000</v>
      </c>
    </row>
    <row r="127" ht="13.5" customHeight="1" spans="1:8">
      <c r="A127" s="120"/>
      <c r="B127" s="117"/>
      <c r="C127" s="114" t="s">
        <v>864</v>
      </c>
      <c r="D127" s="112">
        <v>59736</v>
      </c>
      <c r="E127" s="112">
        <v>0</v>
      </c>
      <c r="F127" s="112">
        <f t="shared" si="2"/>
        <v>308000</v>
      </c>
      <c r="G127" s="112">
        <v>308000</v>
      </c>
      <c r="H127" s="112">
        <v>308000</v>
      </c>
    </row>
    <row r="128" ht="13.5" customHeight="1" spans="1:8">
      <c r="A128" s="120"/>
      <c r="B128" s="117"/>
      <c r="C128" s="114" t="s">
        <v>865</v>
      </c>
      <c r="D128" s="112">
        <v>0</v>
      </c>
      <c r="E128" s="112">
        <v>0</v>
      </c>
      <c r="F128" s="112">
        <f t="shared" si="2"/>
        <v>0</v>
      </c>
      <c r="G128" s="112">
        <v>0</v>
      </c>
      <c r="H128" s="112">
        <v>30000</v>
      </c>
    </row>
    <row r="129" ht="13.5" customHeight="1" spans="1:8">
      <c r="A129" s="116" t="s">
        <v>796</v>
      </c>
      <c r="B129" s="117" t="s">
        <v>797</v>
      </c>
      <c r="C129" s="114" t="s">
        <v>866</v>
      </c>
      <c r="D129" s="112">
        <v>0</v>
      </c>
      <c r="E129" s="112">
        <v>0</v>
      </c>
      <c r="F129" s="112">
        <f t="shared" si="2"/>
        <v>150000</v>
      </c>
      <c r="G129" s="112">
        <v>150000</v>
      </c>
      <c r="H129" s="112">
        <v>150000</v>
      </c>
    </row>
    <row r="130" ht="13.5" customHeight="1" spans="1:8">
      <c r="A130" s="116" t="s">
        <v>796</v>
      </c>
      <c r="B130" s="117" t="s">
        <v>797</v>
      </c>
      <c r="C130" s="114" t="s">
        <v>867</v>
      </c>
      <c r="D130" s="112">
        <v>0</v>
      </c>
      <c r="E130" s="112">
        <v>0</v>
      </c>
      <c r="F130" s="112">
        <f t="shared" si="2"/>
        <v>100000</v>
      </c>
      <c r="G130" s="112">
        <v>100000</v>
      </c>
      <c r="H130" s="112">
        <v>100000</v>
      </c>
    </row>
    <row r="131" ht="13.5" customHeight="1" spans="1:8">
      <c r="A131" s="116" t="s">
        <v>796</v>
      </c>
      <c r="B131" s="117" t="s">
        <v>797</v>
      </c>
      <c r="C131" s="114" t="s">
        <v>868</v>
      </c>
      <c r="D131" s="112">
        <v>0</v>
      </c>
      <c r="E131" s="112">
        <v>0</v>
      </c>
      <c r="F131" s="112">
        <f t="shared" si="2"/>
        <v>100000</v>
      </c>
      <c r="G131" s="112">
        <v>100000</v>
      </c>
      <c r="H131" s="112">
        <v>100000</v>
      </c>
    </row>
    <row r="132" ht="13.5" customHeight="1" spans="1:8">
      <c r="A132" s="116" t="s">
        <v>796</v>
      </c>
      <c r="B132" s="117" t="s">
        <v>797</v>
      </c>
      <c r="C132" s="114" t="s">
        <v>869</v>
      </c>
      <c r="D132" s="112">
        <v>150000</v>
      </c>
      <c r="E132" s="112">
        <v>0</v>
      </c>
      <c r="F132" s="112">
        <f t="shared" si="2"/>
        <v>150000</v>
      </c>
      <c r="G132" s="112">
        <v>150000</v>
      </c>
      <c r="H132" s="112">
        <v>150000</v>
      </c>
    </row>
    <row r="133" ht="13.5" customHeight="1" spans="1:8">
      <c r="A133" s="116" t="s">
        <v>787</v>
      </c>
      <c r="B133" s="117" t="s">
        <v>788</v>
      </c>
      <c r="C133" s="114" t="s">
        <v>870</v>
      </c>
      <c r="D133" s="112"/>
      <c r="E133" s="112"/>
      <c r="F133" s="112"/>
      <c r="G133" s="112"/>
      <c r="H133" s="112"/>
    </row>
    <row r="134" ht="13.5" customHeight="1" spans="1:8">
      <c r="A134" s="120"/>
      <c r="B134" s="117"/>
      <c r="C134" s="114" t="s">
        <v>871</v>
      </c>
      <c r="D134" s="112"/>
      <c r="E134" s="112"/>
      <c r="F134" s="112"/>
      <c r="G134" s="112"/>
      <c r="H134" s="112"/>
    </row>
    <row r="135" ht="13.5" customHeight="1" spans="1:8">
      <c r="A135" s="120"/>
      <c r="B135" s="111"/>
      <c r="C135" s="114" t="s">
        <v>872</v>
      </c>
      <c r="D135" s="112">
        <v>53903</v>
      </c>
      <c r="E135" s="112">
        <v>0</v>
      </c>
      <c r="F135" s="112">
        <f t="shared" ref="F135:F146" si="3">+G135-E135</f>
        <v>60000</v>
      </c>
      <c r="G135" s="112">
        <v>60000</v>
      </c>
      <c r="H135" s="112">
        <v>60000</v>
      </c>
    </row>
    <row r="136" ht="13.5" customHeight="1" spans="1:8">
      <c r="A136" s="120"/>
      <c r="B136" s="111"/>
      <c r="C136" s="114" t="s">
        <v>873</v>
      </c>
      <c r="D136" s="112">
        <v>39882</v>
      </c>
      <c r="E136" s="112">
        <v>9997.5</v>
      </c>
      <c r="F136" s="112">
        <f t="shared" si="3"/>
        <v>30002.5</v>
      </c>
      <c r="G136" s="112">
        <v>40000</v>
      </c>
      <c r="H136" s="112">
        <v>40000</v>
      </c>
    </row>
    <row r="137" ht="13.5" customHeight="1" spans="1:8">
      <c r="A137" s="120"/>
      <c r="B137" s="111"/>
      <c r="C137" s="114" t="s">
        <v>874</v>
      </c>
      <c r="D137" s="112">
        <v>19628.95</v>
      </c>
      <c r="E137" s="112">
        <v>0</v>
      </c>
      <c r="F137" s="112">
        <f t="shared" si="3"/>
        <v>30000</v>
      </c>
      <c r="G137" s="112">
        <v>30000</v>
      </c>
      <c r="H137" s="112">
        <v>30000</v>
      </c>
    </row>
    <row r="138" ht="13.5" customHeight="1" spans="1:8">
      <c r="A138" s="120"/>
      <c r="B138" s="111"/>
      <c r="C138" s="114" t="s">
        <v>875</v>
      </c>
      <c r="D138" s="112">
        <v>39740</v>
      </c>
      <c r="E138" s="112">
        <v>0</v>
      </c>
      <c r="F138" s="112">
        <f t="shared" si="3"/>
        <v>40000</v>
      </c>
      <c r="G138" s="112">
        <v>40000</v>
      </c>
      <c r="H138" s="112">
        <v>40000</v>
      </c>
    </row>
    <row r="139" ht="13.5" customHeight="1" spans="1:8">
      <c r="A139" s="120"/>
      <c r="B139" s="111"/>
      <c r="C139" s="114" t="s">
        <v>876</v>
      </c>
      <c r="D139" s="112">
        <v>29730.5</v>
      </c>
      <c r="E139" s="112">
        <v>4985.95</v>
      </c>
      <c r="F139" s="112">
        <f t="shared" si="3"/>
        <v>25014.05</v>
      </c>
      <c r="G139" s="112">
        <v>30000</v>
      </c>
      <c r="H139" s="112">
        <v>30000</v>
      </c>
    </row>
    <row r="140" ht="13.5" customHeight="1" spans="1:8">
      <c r="A140" s="120"/>
      <c r="B140" s="111"/>
      <c r="C140" s="114" t="s">
        <v>877</v>
      </c>
      <c r="D140" s="112">
        <v>29730.5</v>
      </c>
      <c r="E140" s="112">
        <v>0</v>
      </c>
      <c r="F140" s="112">
        <f t="shared" si="3"/>
        <v>30000</v>
      </c>
      <c r="G140" s="112">
        <v>30000</v>
      </c>
      <c r="H140" s="112">
        <v>30000</v>
      </c>
    </row>
    <row r="141" ht="13.5" customHeight="1" spans="1:8">
      <c r="A141" s="120"/>
      <c r="B141" s="111"/>
      <c r="C141" s="114" t="s">
        <v>878</v>
      </c>
      <c r="D141" s="112">
        <v>29730.5</v>
      </c>
      <c r="E141" s="112">
        <v>9971.75</v>
      </c>
      <c r="F141" s="112">
        <f t="shared" si="3"/>
        <v>20028.25</v>
      </c>
      <c r="G141" s="112">
        <v>30000</v>
      </c>
      <c r="H141" s="112">
        <v>30000</v>
      </c>
    </row>
    <row r="142" ht="13.5" customHeight="1" spans="1:8">
      <c r="A142" s="120"/>
      <c r="B142" s="111"/>
      <c r="C142" s="114" t="s">
        <v>879</v>
      </c>
      <c r="D142" s="112">
        <v>9954</v>
      </c>
      <c r="E142" s="112">
        <v>9963.25</v>
      </c>
      <c r="F142" s="112">
        <f t="shared" si="3"/>
        <v>20036.75</v>
      </c>
      <c r="G142" s="112">
        <v>30000</v>
      </c>
      <c r="H142" s="112">
        <v>30000</v>
      </c>
    </row>
    <row r="143" ht="13.5" customHeight="1" spans="1:8">
      <c r="A143" s="120"/>
      <c r="B143" s="111"/>
      <c r="C143" s="114" t="s">
        <v>880</v>
      </c>
      <c r="D143" s="112">
        <v>9997.15</v>
      </c>
      <c r="E143" s="112">
        <v>9949.75</v>
      </c>
      <c r="F143" s="112">
        <f t="shared" si="3"/>
        <v>20050.25</v>
      </c>
      <c r="G143" s="112">
        <v>30000</v>
      </c>
      <c r="H143" s="112">
        <v>30000</v>
      </c>
    </row>
    <row r="144" ht="13.5" customHeight="1" spans="1:8">
      <c r="A144" s="120"/>
      <c r="B144" s="111"/>
      <c r="C144" s="114" t="s">
        <v>881</v>
      </c>
      <c r="D144" s="112">
        <v>29335</v>
      </c>
      <c r="E144" s="112">
        <v>0</v>
      </c>
      <c r="F144" s="112">
        <f t="shared" si="3"/>
        <v>30000</v>
      </c>
      <c r="G144" s="112">
        <v>30000</v>
      </c>
      <c r="H144" s="112">
        <v>0</v>
      </c>
    </row>
    <row r="145" ht="13.5" customHeight="1" spans="1:8">
      <c r="A145" s="120"/>
      <c r="B145" s="111"/>
      <c r="C145" s="114" t="s">
        <v>882</v>
      </c>
      <c r="D145" s="112">
        <v>9334.75</v>
      </c>
      <c r="E145" s="112">
        <v>9890.5</v>
      </c>
      <c r="F145" s="112">
        <f t="shared" si="3"/>
        <v>20109.5</v>
      </c>
      <c r="G145" s="112">
        <v>30000</v>
      </c>
      <c r="H145" s="112">
        <v>30000</v>
      </c>
    </row>
    <row r="146" ht="13.5" customHeight="1" spans="1:8">
      <c r="A146" s="120"/>
      <c r="B146" s="111"/>
      <c r="C146" s="114" t="s">
        <v>883</v>
      </c>
      <c r="D146" s="112">
        <v>99731.5</v>
      </c>
      <c r="E146" s="112">
        <v>0</v>
      </c>
      <c r="F146" s="112">
        <f t="shared" si="3"/>
        <v>95000</v>
      </c>
      <c r="G146" s="112">
        <v>95000</v>
      </c>
      <c r="H146" s="112">
        <v>95000</v>
      </c>
    </row>
    <row r="147" ht="13.5" customHeight="1" spans="1:8">
      <c r="A147" s="120"/>
      <c r="B147" s="117"/>
      <c r="C147" s="114" t="s">
        <v>884</v>
      </c>
      <c r="D147" s="112"/>
      <c r="E147" s="112"/>
      <c r="F147" s="112"/>
      <c r="G147" s="112"/>
      <c r="H147" s="112"/>
    </row>
    <row r="148" ht="13.5" customHeight="1" spans="1:8">
      <c r="A148" s="120"/>
      <c r="B148" s="117"/>
      <c r="C148" s="114" t="s">
        <v>885</v>
      </c>
      <c r="D148" s="112">
        <v>77844.21</v>
      </c>
      <c r="E148" s="112">
        <v>69670</v>
      </c>
      <c r="F148" s="112">
        <f>+G148-E148</f>
        <v>25330</v>
      </c>
      <c r="G148" s="112">
        <v>95000</v>
      </c>
      <c r="H148" s="112">
        <v>95000</v>
      </c>
    </row>
    <row r="149" ht="13.5" customHeight="1" spans="1:8">
      <c r="A149" s="120"/>
      <c r="B149" s="117"/>
      <c r="C149" s="114" t="s">
        <v>886</v>
      </c>
      <c r="D149" s="112">
        <v>0</v>
      </c>
      <c r="E149" s="112">
        <v>0</v>
      </c>
      <c r="F149" s="112">
        <f>+G149-E149</f>
        <v>71000</v>
      </c>
      <c r="G149" s="112">
        <v>71000</v>
      </c>
      <c r="H149" s="112">
        <v>0</v>
      </c>
    </row>
    <row r="150" ht="13.5" customHeight="1" spans="1:8">
      <c r="A150" s="120"/>
      <c r="B150" s="117"/>
      <c r="C150" s="114" t="s">
        <v>887</v>
      </c>
      <c r="D150" s="112">
        <v>39500</v>
      </c>
      <c r="E150" s="112">
        <v>2000</v>
      </c>
      <c r="F150" s="112">
        <f>+G150-E150</f>
        <v>35000</v>
      </c>
      <c r="G150" s="112">
        <v>37000</v>
      </c>
      <c r="H150" s="112">
        <v>39000</v>
      </c>
    </row>
    <row r="151" ht="13.5" customHeight="1" spans="1:9">
      <c r="A151" s="160"/>
      <c r="B151" s="161"/>
      <c r="C151" s="162"/>
      <c r="D151" s="127"/>
      <c r="E151" s="127"/>
      <c r="F151" s="127"/>
      <c r="G151" s="127"/>
      <c r="H151" s="127"/>
      <c r="I151" s="166"/>
    </row>
    <row r="152" ht="15" customHeight="1" spans="1:8">
      <c r="A152" s="152"/>
      <c r="B152" s="131" t="s">
        <v>823</v>
      </c>
      <c r="C152" s="132" t="s">
        <v>824</v>
      </c>
      <c r="D152" s="153"/>
      <c r="E152" s="153"/>
      <c r="F152" s="153"/>
      <c r="G152" s="152"/>
      <c r="H152" s="152"/>
    </row>
    <row r="153" ht="31.5" customHeight="1" spans="1:8">
      <c r="A153" s="163"/>
      <c r="B153" s="163"/>
      <c r="C153" s="163"/>
      <c r="D153" s="163"/>
      <c r="E153" s="163"/>
      <c r="F153" s="163"/>
      <c r="G153" s="163"/>
      <c r="H153" s="163"/>
    </row>
    <row r="154" s="93" customFormat="1" ht="13.5" customHeight="1" spans="1:8">
      <c r="A154" s="137"/>
      <c r="B154" s="137"/>
      <c r="C154" s="137"/>
      <c r="D154" s="137"/>
      <c r="E154" s="137"/>
      <c r="F154" s="137"/>
      <c r="G154" s="137"/>
      <c r="H154" s="137"/>
    </row>
    <row r="155" s="93" customFormat="1" ht="13.5" customHeight="1" spans="1:8">
      <c r="A155" s="137"/>
      <c r="B155" s="137"/>
      <c r="C155" s="137"/>
      <c r="D155" s="137"/>
      <c r="E155" s="137"/>
      <c r="F155" s="137"/>
      <c r="G155" s="137"/>
      <c r="H155" s="137"/>
    </row>
    <row r="156" ht="15" customHeight="1" spans="1:1">
      <c r="A156" s="95" t="s">
        <v>767</v>
      </c>
    </row>
    <row r="157" ht="15" customHeight="1" spans="1:2">
      <c r="A157" s="96" t="s">
        <v>888</v>
      </c>
      <c r="B157" s="96"/>
    </row>
    <row r="158" ht="13.5" customHeight="1" spans="1:2">
      <c r="A158" s="96"/>
      <c r="B158" s="96"/>
    </row>
    <row r="159" ht="13.5" customHeight="1"/>
    <row r="160" ht="14.4" spans="1:8">
      <c r="A160" s="97" t="s">
        <v>769</v>
      </c>
      <c r="B160" s="97"/>
      <c r="C160" s="97"/>
      <c r="D160" s="97"/>
      <c r="E160" s="97"/>
      <c r="F160" s="97"/>
      <c r="G160" s="97"/>
      <c r="H160" s="97"/>
    </row>
    <row r="161" ht="15" spans="1:8">
      <c r="A161" s="98" t="s">
        <v>770</v>
      </c>
      <c r="B161" s="98"/>
      <c r="C161" s="98"/>
      <c r="D161" s="98"/>
      <c r="E161" s="98"/>
      <c r="F161" s="98"/>
      <c r="G161" s="98"/>
      <c r="H161" s="98"/>
    </row>
    <row r="162" ht="13.5" customHeight="1"/>
    <row r="163" ht="13.5" customHeight="1"/>
    <row r="164" ht="13.5" customHeight="1" spans="1:8">
      <c r="A164" s="99" t="s">
        <v>771</v>
      </c>
      <c r="B164" s="100" t="s">
        <v>772</v>
      </c>
      <c r="C164" s="101" t="s">
        <v>773</v>
      </c>
      <c r="D164" s="102" t="s">
        <v>7</v>
      </c>
      <c r="E164" s="139" t="s">
        <v>774</v>
      </c>
      <c r="F164" s="140"/>
      <c r="G164" s="101" t="s">
        <v>775</v>
      </c>
      <c r="H164" s="102" t="s">
        <v>9</v>
      </c>
    </row>
    <row r="165" ht="13.5" customHeight="1" spans="1:8">
      <c r="A165" s="103"/>
      <c r="B165" s="104"/>
      <c r="C165" s="105"/>
      <c r="D165" s="106"/>
      <c r="E165" s="101" t="s">
        <v>776</v>
      </c>
      <c r="F165" s="101" t="s">
        <v>777</v>
      </c>
      <c r="G165" s="105"/>
      <c r="H165" s="106"/>
    </row>
    <row r="166" ht="13.5" customHeight="1" spans="1:8">
      <c r="A166" s="103"/>
      <c r="B166" s="104"/>
      <c r="C166" s="105"/>
      <c r="D166" s="106"/>
      <c r="E166" s="105"/>
      <c r="F166" s="105"/>
      <c r="G166" s="105"/>
      <c r="H166" s="106"/>
    </row>
    <row r="167" ht="13.5" customHeight="1" spans="1:8">
      <c r="A167" s="107"/>
      <c r="B167" s="108"/>
      <c r="C167" s="109"/>
      <c r="D167" s="110">
        <v>2020</v>
      </c>
      <c r="E167" s="109">
        <v>2021</v>
      </c>
      <c r="F167" s="109">
        <v>2021</v>
      </c>
      <c r="G167" s="109"/>
      <c r="H167" s="110">
        <v>2022</v>
      </c>
    </row>
    <row r="168" ht="9" customHeight="1" spans="1:8">
      <c r="A168" s="111"/>
      <c r="B168" s="111"/>
      <c r="C168" s="111"/>
      <c r="D168" s="112"/>
      <c r="E168" s="112"/>
      <c r="F168" s="112"/>
      <c r="G168" s="112"/>
      <c r="H168" s="112"/>
    </row>
    <row r="169" ht="13.5" customHeight="1" spans="1:8">
      <c r="A169" s="120"/>
      <c r="B169" s="117"/>
      <c r="C169" s="114" t="s">
        <v>889</v>
      </c>
      <c r="D169" s="112"/>
      <c r="E169" s="112"/>
      <c r="F169" s="112"/>
      <c r="G169" s="112"/>
      <c r="H169" s="112"/>
    </row>
    <row r="170" ht="13.5" customHeight="1" spans="1:8">
      <c r="A170" s="120"/>
      <c r="C170" s="114" t="s">
        <v>890</v>
      </c>
      <c r="D170" s="112">
        <v>233148.21</v>
      </c>
      <c r="E170" s="112">
        <v>249909.84</v>
      </c>
      <c r="F170" s="112">
        <f t="shared" ref="F170:F180" si="4">+G170-E170</f>
        <v>90.1600000000035</v>
      </c>
      <c r="G170" s="112">
        <v>250000</v>
      </c>
      <c r="H170" s="112">
        <v>250000</v>
      </c>
    </row>
    <row r="171" ht="13.5" customHeight="1" spans="1:8">
      <c r="A171" s="120"/>
      <c r="B171" s="117"/>
      <c r="C171" s="114" t="s">
        <v>891</v>
      </c>
      <c r="D171" s="112">
        <v>232909.11</v>
      </c>
      <c r="E171" s="112">
        <v>249909.84</v>
      </c>
      <c r="F171" s="112">
        <f t="shared" si="4"/>
        <v>90.1600000000035</v>
      </c>
      <c r="G171" s="112">
        <v>250000</v>
      </c>
      <c r="H171" s="112">
        <v>250000</v>
      </c>
    </row>
    <row r="172" ht="13.5" customHeight="1" spans="1:8">
      <c r="A172" s="120"/>
      <c r="B172" s="117"/>
      <c r="C172" s="114" t="s">
        <v>892</v>
      </c>
      <c r="D172" s="112">
        <v>196568.49</v>
      </c>
      <c r="E172" s="112">
        <v>209964.27</v>
      </c>
      <c r="F172" s="112">
        <f t="shared" si="4"/>
        <v>35.7300000000105</v>
      </c>
      <c r="G172" s="112">
        <v>210000</v>
      </c>
      <c r="H172" s="112">
        <v>210000</v>
      </c>
    </row>
    <row r="173" ht="13.5" customHeight="1" spans="1:8">
      <c r="A173" s="120"/>
      <c r="B173" s="117"/>
      <c r="C173" s="114" t="s">
        <v>893</v>
      </c>
      <c r="D173" s="112">
        <v>186391.74</v>
      </c>
      <c r="E173" s="112">
        <v>199904.34</v>
      </c>
      <c r="F173" s="112">
        <f t="shared" si="4"/>
        <v>95.6600000000035</v>
      </c>
      <c r="G173" s="112">
        <v>200000</v>
      </c>
      <c r="H173" s="112">
        <v>200000</v>
      </c>
    </row>
    <row r="174" ht="13.5" customHeight="1" spans="1:8">
      <c r="A174" s="120"/>
      <c r="B174" s="117"/>
      <c r="C174" s="114" t="s">
        <v>894</v>
      </c>
      <c r="D174" s="112">
        <v>195603.39</v>
      </c>
      <c r="E174" s="112">
        <v>209964.27</v>
      </c>
      <c r="F174" s="112">
        <f t="shared" si="4"/>
        <v>35.7300000000105</v>
      </c>
      <c r="G174" s="112">
        <v>210000</v>
      </c>
      <c r="H174" s="112">
        <v>210000</v>
      </c>
    </row>
    <row r="175" ht="13.5" customHeight="1" spans="1:8">
      <c r="A175" s="120"/>
      <c r="B175" s="117"/>
      <c r="C175" s="114" t="s">
        <v>895</v>
      </c>
      <c r="D175" s="112">
        <v>167816.82</v>
      </c>
      <c r="E175" s="112">
        <v>179902.14</v>
      </c>
      <c r="F175" s="112">
        <f t="shared" si="4"/>
        <v>97.859999999986</v>
      </c>
      <c r="G175" s="112">
        <v>180000</v>
      </c>
      <c r="H175" s="112">
        <v>180000</v>
      </c>
    </row>
    <row r="176" ht="13.5" customHeight="1" spans="1:8">
      <c r="A176" s="120"/>
      <c r="B176" s="117"/>
      <c r="C176" s="114" t="s">
        <v>896</v>
      </c>
      <c r="D176" s="112">
        <v>186502.44</v>
      </c>
      <c r="E176" s="112">
        <v>199904.34</v>
      </c>
      <c r="F176" s="112">
        <f t="shared" si="4"/>
        <v>95.6600000000035</v>
      </c>
      <c r="G176" s="112">
        <v>200000</v>
      </c>
      <c r="H176" s="112">
        <v>200000</v>
      </c>
    </row>
    <row r="177" ht="13.5" customHeight="1" spans="1:8">
      <c r="A177" s="120"/>
      <c r="B177" s="117"/>
      <c r="C177" s="114" t="s">
        <v>897</v>
      </c>
      <c r="D177" s="112">
        <v>158136.54</v>
      </c>
      <c r="E177" s="112">
        <v>169959.87</v>
      </c>
      <c r="F177" s="112">
        <f t="shared" si="4"/>
        <v>40.1300000000047</v>
      </c>
      <c r="G177" s="112">
        <v>170000</v>
      </c>
      <c r="H177" s="112">
        <v>170000</v>
      </c>
    </row>
    <row r="178" ht="13.5" customHeight="1" spans="1:8">
      <c r="A178" s="120"/>
      <c r="B178" s="117"/>
      <c r="C178" s="114" t="s">
        <v>898</v>
      </c>
      <c r="D178" s="112">
        <v>74374.5</v>
      </c>
      <c r="E178" s="112">
        <v>79949.97</v>
      </c>
      <c r="F178" s="112">
        <f t="shared" si="4"/>
        <v>50.0299999999988</v>
      </c>
      <c r="G178" s="112">
        <v>80000</v>
      </c>
      <c r="H178" s="112">
        <v>80000</v>
      </c>
    </row>
    <row r="179" ht="13.5" customHeight="1" spans="1:8">
      <c r="A179" s="120"/>
      <c r="B179" s="117"/>
      <c r="C179" s="114" t="s">
        <v>899</v>
      </c>
      <c r="D179" s="112">
        <v>265658.76</v>
      </c>
      <c r="E179" s="164">
        <v>284972.52</v>
      </c>
      <c r="F179" s="112">
        <f t="shared" si="4"/>
        <v>27.4799999999814</v>
      </c>
      <c r="G179" s="165">
        <v>285000</v>
      </c>
      <c r="H179" s="165">
        <v>285000</v>
      </c>
    </row>
    <row r="180" ht="13.5" customHeight="1" spans="1:8">
      <c r="A180" s="120"/>
      <c r="B180" s="117"/>
      <c r="C180" s="114" t="s">
        <v>900</v>
      </c>
      <c r="D180" s="112">
        <v>0</v>
      </c>
      <c r="E180" s="164">
        <v>0</v>
      </c>
      <c r="F180" s="112">
        <f t="shared" si="4"/>
        <v>75000</v>
      </c>
      <c r="G180" s="165">
        <v>75000</v>
      </c>
      <c r="H180" s="165">
        <v>0</v>
      </c>
    </row>
    <row r="181" ht="13.5" customHeight="1" spans="1:8">
      <c r="A181" s="120"/>
      <c r="B181" s="117"/>
      <c r="C181" s="114" t="s">
        <v>901</v>
      </c>
      <c r="D181" s="112"/>
      <c r="E181" s="112"/>
      <c r="F181" s="112"/>
      <c r="G181" s="112"/>
      <c r="H181" s="112"/>
    </row>
    <row r="182" ht="13.5" customHeight="1" spans="1:8">
      <c r="A182" s="120"/>
      <c r="B182" s="111"/>
      <c r="C182" s="114" t="s">
        <v>902</v>
      </c>
      <c r="D182" s="112">
        <v>75795.91</v>
      </c>
      <c r="E182" s="112">
        <v>114229.09</v>
      </c>
      <c r="F182" s="112">
        <f>+G182-E182</f>
        <v>35770.91</v>
      </c>
      <c r="G182" s="112">
        <v>150000</v>
      </c>
      <c r="H182" s="112">
        <v>150000</v>
      </c>
    </row>
    <row r="183" ht="13.5" customHeight="1" spans="1:8">
      <c r="A183" s="120"/>
      <c r="B183" s="117"/>
      <c r="C183" s="114" t="s">
        <v>903</v>
      </c>
      <c r="D183" s="112"/>
      <c r="E183" s="112"/>
      <c r="F183" s="112"/>
      <c r="G183" s="112"/>
      <c r="H183" s="112"/>
    </row>
    <row r="184" ht="13.5" customHeight="1" spans="1:8">
      <c r="A184" s="120"/>
      <c r="B184" s="111"/>
      <c r="C184" s="114" t="s">
        <v>904</v>
      </c>
      <c r="D184" s="112">
        <v>160800</v>
      </c>
      <c r="E184" s="112">
        <v>63000</v>
      </c>
      <c r="F184" s="112">
        <f>+G184-E184</f>
        <v>657000</v>
      </c>
      <c r="G184" s="112">
        <v>720000</v>
      </c>
      <c r="H184" s="112">
        <v>720000</v>
      </c>
    </row>
    <row r="185" ht="13.5" customHeight="1" spans="1:8">
      <c r="A185" s="116" t="s">
        <v>787</v>
      </c>
      <c r="B185" s="117" t="s">
        <v>788</v>
      </c>
      <c r="C185" s="114" t="s">
        <v>700</v>
      </c>
      <c r="D185" s="111"/>
      <c r="E185" s="111"/>
      <c r="F185" s="111"/>
      <c r="G185" s="111"/>
      <c r="H185" s="111"/>
    </row>
    <row r="186" ht="13.5" customHeight="1" spans="1:8">
      <c r="A186" s="111"/>
      <c r="B186" s="117"/>
      <c r="C186" s="114" t="s">
        <v>905</v>
      </c>
      <c r="D186" s="111"/>
      <c r="E186" s="111"/>
      <c r="F186" s="111"/>
      <c r="G186" s="111"/>
      <c r="H186" s="111"/>
    </row>
    <row r="187" ht="13.5" customHeight="1" spans="1:8">
      <c r="A187" s="120"/>
      <c r="B187" s="117"/>
      <c r="C187" s="114" t="s">
        <v>906</v>
      </c>
      <c r="D187" s="112">
        <v>4053000</v>
      </c>
      <c r="E187" s="112">
        <v>3010500</v>
      </c>
      <c r="F187" s="112">
        <f t="shared" ref="F187:F205" si="5">+G187-E187</f>
        <v>3010500</v>
      </c>
      <c r="G187" s="112">
        <v>6021000</v>
      </c>
      <c r="H187" s="112">
        <f>6021000+171000</f>
        <v>6192000</v>
      </c>
    </row>
    <row r="188" ht="13.5" customHeight="1" spans="1:8">
      <c r="A188" s="120"/>
      <c r="B188" s="117"/>
      <c r="C188" s="114" t="s">
        <v>907</v>
      </c>
      <c r="D188" s="112">
        <v>186000</v>
      </c>
      <c r="E188" s="112">
        <v>180000</v>
      </c>
      <c r="F188" s="112">
        <f t="shared" si="5"/>
        <v>180000</v>
      </c>
      <c r="G188" s="112">
        <v>360000</v>
      </c>
      <c r="H188" s="112">
        <v>360000</v>
      </c>
    </row>
    <row r="189" ht="13.5" customHeight="1" spans="1:8">
      <c r="A189" s="120"/>
      <c r="B189" s="117"/>
      <c r="C189" s="114" t="s">
        <v>908</v>
      </c>
      <c r="D189" s="112">
        <v>180000</v>
      </c>
      <c r="E189" s="112">
        <v>135000</v>
      </c>
      <c r="F189" s="112">
        <f t="shared" si="5"/>
        <v>135000</v>
      </c>
      <c r="G189" s="112">
        <v>270000</v>
      </c>
      <c r="H189" s="112">
        <v>270000</v>
      </c>
    </row>
    <row r="190" ht="13.5" customHeight="1" spans="1:8">
      <c r="A190" s="120"/>
      <c r="B190" s="117"/>
      <c r="C190" s="114" t="s">
        <v>909</v>
      </c>
      <c r="D190" s="112">
        <v>480000</v>
      </c>
      <c r="E190" s="112">
        <v>360000</v>
      </c>
      <c r="F190" s="112">
        <f t="shared" si="5"/>
        <v>360000</v>
      </c>
      <c r="G190" s="112">
        <v>720000</v>
      </c>
      <c r="H190" s="112">
        <v>720000</v>
      </c>
    </row>
    <row r="191" ht="13.5" customHeight="1" spans="1:8">
      <c r="A191" s="120"/>
      <c r="B191" s="117"/>
      <c r="C191" s="114" t="s">
        <v>910</v>
      </c>
      <c r="D191" s="112">
        <v>756000</v>
      </c>
      <c r="E191" s="112">
        <v>760500</v>
      </c>
      <c r="F191" s="112">
        <f t="shared" si="5"/>
        <v>760500</v>
      </c>
      <c r="G191" s="112">
        <v>1521000</v>
      </c>
      <c r="H191" s="112">
        <v>1521000</v>
      </c>
    </row>
    <row r="192" ht="13.5" customHeight="1" spans="1:8">
      <c r="A192" s="120"/>
      <c r="B192" s="117"/>
      <c r="C192" s="114" t="s">
        <v>911</v>
      </c>
      <c r="D192" s="112">
        <v>108000</v>
      </c>
      <c r="E192" s="112">
        <v>81000</v>
      </c>
      <c r="F192" s="112">
        <f t="shared" si="5"/>
        <v>81000</v>
      </c>
      <c r="G192" s="112">
        <v>162000</v>
      </c>
      <c r="H192" s="112">
        <v>162000</v>
      </c>
    </row>
    <row r="193" ht="13.5" customHeight="1" spans="1:8">
      <c r="A193" s="120"/>
      <c r="B193" s="117"/>
      <c r="C193" s="114" t="s">
        <v>912</v>
      </c>
      <c r="D193" s="112">
        <v>24000</v>
      </c>
      <c r="E193" s="112">
        <v>18000</v>
      </c>
      <c r="F193" s="112">
        <f t="shared" si="5"/>
        <v>18000</v>
      </c>
      <c r="G193" s="112">
        <v>36000</v>
      </c>
      <c r="H193" s="112">
        <v>36000</v>
      </c>
    </row>
    <row r="194" ht="13.5" customHeight="1" spans="1:8">
      <c r="A194" s="120"/>
      <c r="B194" s="117"/>
      <c r="C194" s="114" t="s">
        <v>913</v>
      </c>
      <c r="D194" s="112">
        <v>108000</v>
      </c>
      <c r="E194" s="112">
        <v>76500</v>
      </c>
      <c r="F194" s="112">
        <f t="shared" si="5"/>
        <v>85500</v>
      </c>
      <c r="G194" s="112">
        <v>162000</v>
      </c>
      <c r="H194" s="112">
        <v>162000</v>
      </c>
    </row>
    <row r="195" ht="13.5" customHeight="1" spans="1:8">
      <c r="A195" s="120"/>
      <c r="B195" s="117"/>
      <c r="C195" s="114" t="s">
        <v>914</v>
      </c>
      <c r="D195" s="112">
        <v>0</v>
      </c>
      <c r="E195" s="112">
        <v>0</v>
      </c>
      <c r="F195" s="112">
        <f t="shared" si="5"/>
        <v>72000</v>
      </c>
      <c r="G195" s="112">
        <v>72000</v>
      </c>
      <c r="H195" s="112">
        <v>72000</v>
      </c>
    </row>
    <row r="196" ht="13.5" customHeight="1" spans="1:8">
      <c r="A196" s="120"/>
      <c r="B196" s="117"/>
      <c r="C196" s="114" t="s">
        <v>915</v>
      </c>
      <c r="D196" s="112">
        <v>15000</v>
      </c>
      <c r="E196" s="112">
        <v>15000</v>
      </c>
      <c r="F196" s="112">
        <f t="shared" si="5"/>
        <v>15000</v>
      </c>
      <c r="G196" s="112">
        <v>30000</v>
      </c>
      <c r="H196" s="112">
        <v>30000</v>
      </c>
    </row>
    <row r="197" ht="13.5" customHeight="1" spans="1:8">
      <c r="A197" s="120"/>
      <c r="B197" s="117"/>
      <c r="C197" s="114" t="s">
        <v>916</v>
      </c>
      <c r="D197" s="112">
        <v>20000</v>
      </c>
      <c r="E197" s="112">
        <v>15000</v>
      </c>
      <c r="F197" s="112">
        <f t="shared" si="5"/>
        <v>15000</v>
      </c>
      <c r="G197" s="112">
        <v>30000</v>
      </c>
      <c r="H197" s="112">
        <v>30000</v>
      </c>
    </row>
    <row r="198" ht="13.5" customHeight="1" spans="1:8">
      <c r="A198" s="120"/>
      <c r="B198" s="117"/>
      <c r="C198" s="114" t="s">
        <v>917</v>
      </c>
      <c r="D198" s="112">
        <v>925000</v>
      </c>
      <c r="E198" s="112">
        <v>800000</v>
      </c>
      <c r="F198" s="112">
        <f t="shared" si="5"/>
        <v>1360000</v>
      </c>
      <c r="G198" s="112">
        <v>2160000</v>
      </c>
      <c r="H198" s="112">
        <v>1080000</v>
      </c>
    </row>
    <row r="199" ht="13.5" customHeight="1" spans="1:8">
      <c r="A199" s="120"/>
      <c r="B199" s="117"/>
      <c r="C199" s="114" t="s">
        <v>918</v>
      </c>
      <c r="D199" s="112">
        <v>380000</v>
      </c>
      <c r="E199" s="112">
        <v>300000</v>
      </c>
      <c r="F199" s="112">
        <f t="shared" si="5"/>
        <v>390000</v>
      </c>
      <c r="G199" s="112">
        <v>690000</v>
      </c>
      <c r="H199" s="112">
        <v>690000</v>
      </c>
    </row>
    <row r="200" ht="13.5" customHeight="1" spans="1:8">
      <c r="A200" s="120"/>
      <c r="B200" s="117"/>
      <c r="C200" s="114" t="s">
        <v>919</v>
      </c>
      <c r="D200" s="112">
        <v>80000</v>
      </c>
      <c r="E200" s="112">
        <v>45000</v>
      </c>
      <c r="F200" s="112">
        <f t="shared" si="5"/>
        <v>135000</v>
      </c>
      <c r="G200" s="112">
        <v>180000</v>
      </c>
      <c r="H200" s="112">
        <v>180000</v>
      </c>
    </row>
    <row r="201" ht="13.5" customHeight="1" spans="1:8">
      <c r="A201" s="120"/>
      <c r="B201" s="117"/>
      <c r="C201" s="114" t="s">
        <v>920</v>
      </c>
      <c r="D201" s="112">
        <v>300000</v>
      </c>
      <c r="E201" s="112">
        <v>225000</v>
      </c>
      <c r="F201" s="112">
        <f t="shared" si="5"/>
        <v>225000</v>
      </c>
      <c r="G201" s="112">
        <v>450000</v>
      </c>
      <c r="H201" s="112">
        <v>450000</v>
      </c>
    </row>
    <row r="202" ht="13.5" customHeight="1" spans="1:8">
      <c r="A202" s="120"/>
      <c r="B202" s="117"/>
      <c r="C202" s="114" t="s">
        <v>921</v>
      </c>
      <c r="D202" s="112">
        <v>17072547.87</v>
      </c>
      <c r="E202" s="112">
        <v>13093748.42</v>
      </c>
      <c r="F202" s="112">
        <f t="shared" si="5"/>
        <v>12997251.58</v>
      </c>
      <c r="G202" s="112">
        <v>26091000</v>
      </c>
      <c r="H202" s="112">
        <f>26055000+333000</f>
        <v>26388000</v>
      </c>
    </row>
    <row r="203" ht="13.5" customHeight="1" spans="1:8">
      <c r="A203" s="120"/>
      <c r="B203" s="117"/>
      <c r="C203" s="114" t="s">
        <v>922</v>
      </c>
      <c r="D203" s="112">
        <v>20000</v>
      </c>
      <c r="E203" s="112">
        <v>15000</v>
      </c>
      <c r="F203" s="112">
        <f t="shared" si="5"/>
        <v>15000</v>
      </c>
      <c r="G203" s="112">
        <v>30000</v>
      </c>
      <c r="H203" s="112">
        <v>30000</v>
      </c>
    </row>
    <row r="204" ht="13.5" customHeight="1" spans="1:8">
      <c r="A204" s="120"/>
      <c r="B204" s="117"/>
      <c r="C204" s="114" t="s">
        <v>923</v>
      </c>
      <c r="D204" s="112">
        <v>380000</v>
      </c>
      <c r="E204" s="112">
        <v>240000</v>
      </c>
      <c r="F204" s="112">
        <f t="shared" si="5"/>
        <v>960000</v>
      </c>
      <c r="G204" s="112">
        <v>1200000</v>
      </c>
      <c r="H204" s="112">
        <v>600000</v>
      </c>
    </row>
    <row r="205" ht="13.5" customHeight="1" spans="1:9">
      <c r="A205" s="120"/>
      <c r="B205" s="117"/>
      <c r="C205" s="114" t="s">
        <v>924</v>
      </c>
      <c r="D205" s="112">
        <v>132000</v>
      </c>
      <c r="E205" s="112">
        <v>99000</v>
      </c>
      <c r="F205" s="112">
        <f t="shared" si="5"/>
        <v>99000</v>
      </c>
      <c r="G205" s="112">
        <v>198000</v>
      </c>
      <c r="H205" s="112">
        <v>198000</v>
      </c>
      <c r="I205" s="173">
        <f>SUM(H187:H205)</f>
        <v>39171000</v>
      </c>
    </row>
    <row r="206" ht="13.5" customHeight="1" spans="1:9">
      <c r="A206" s="160"/>
      <c r="B206" s="167"/>
      <c r="C206" s="162"/>
      <c r="D206" s="127"/>
      <c r="E206" s="127"/>
      <c r="F206" s="127"/>
      <c r="G206" s="127"/>
      <c r="H206" s="127"/>
      <c r="I206" s="166"/>
    </row>
    <row r="207" ht="3.75" customHeight="1" spans="1:8">
      <c r="A207" s="168"/>
      <c r="C207" s="169"/>
      <c r="D207" s="170"/>
      <c r="E207" s="170"/>
      <c r="F207" s="170"/>
      <c r="G207" s="170"/>
      <c r="H207" s="170"/>
    </row>
    <row r="208" s="93" customFormat="1" ht="13.5" customHeight="1" spans="1:8">
      <c r="A208" s="137"/>
      <c r="B208" s="137"/>
      <c r="C208" s="137"/>
      <c r="D208" s="137"/>
      <c r="E208" s="137"/>
      <c r="F208" s="137"/>
      <c r="G208" s="137"/>
      <c r="H208" s="137"/>
    </row>
    <row r="209" s="93" customFormat="1" ht="13.5" customHeight="1" spans="1:8">
      <c r="A209" s="137"/>
      <c r="B209" s="137"/>
      <c r="C209" s="137"/>
      <c r="D209" s="137"/>
      <c r="E209" s="137"/>
      <c r="F209" s="137"/>
      <c r="G209" s="137"/>
      <c r="H209" s="137"/>
    </row>
    <row r="210" ht="13.5" customHeight="1" spans="1:1">
      <c r="A210" s="95" t="s">
        <v>767</v>
      </c>
    </row>
    <row r="211" ht="13.5" customHeight="1" spans="1:2">
      <c r="A211" s="96" t="s">
        <v>925</v>
      </c>
      <c r="B211" s="96"/>
    </row>
    <row r="212" ht="13.5" customHeight="1" spans="1:2">
      <c r="A212" s="96"/>
      <c r="B212" s="96"/>
    </row>
    <row r="213" ht="13.5" customHeight="1"/>
    <row r="214" ht="14.4" spans="1:8">
      <c r="A214" s="97" t="s">
        <v>769</v>
      </c>
      <c r="B214" s="97"/>
      <c r="C214" s="97"/>
      <c r="D214" s="97"/>
      <c r="E214" s="97"/>
      <c r="F214" s="97"/>
      <c r="G214" s="97"/>
      <c r="H214" s="97"/>
    </row>
    <row r="215" ht="15" spans="1:8">
      <c r="A215" s="98" t="s">
        <v>770</v>
      </c>
      <c r="B215" s="98"/>
      <c r="C215" s="98"/>
      <c r="D215" s="98"/>
      <c r="E215" s="98"/>
      <c r="F215" s="98"/>
      <c r="G215" s="98"/>
      <c r="H215" s="98"/>
    </row>
    <row r="216" ht="13.5" customHeight="1"/>
    <row r="217" ht="13.5" customHeight="1"/>
    <row r="218" ht="13.5" customHeight="1" spans="1:8">
      <c r="A218" s="99" t="s">
        <v>771</v>
      </c>
      <c r="B218" s="100" t="s">
        <v>772</v>
      </c>
      <c r="C218" s="101" t="s">
        <v>773</v>
      </c>
      <c r="D218" s="102" t="s">
        <v>7</v>
      </c>
      <c r="E218" s="139" t="s">
        <v>774</v>
      </c>
      <c r="F218" s="140"/>
      <c r="G218" s="101" t="s">
        <v>775</v>
      </c>
      <c r="H218" s="102" t="s">
        <v>9</v>
      </c>
    </row>
    <row r="219" ht="13.5" customHeight="1" spans="1:8">
      <c r="A219" s="103"/>
      <c r="B219" s="104"/>
      <c r="C219" s="105"/>
      <c r="D219" s="106"/>
      <c r="E219" s="101" t="s">
        <v>776</v>
      </c>
      <c r="F219" s="101" t="s">
        <v>777</v>
      </c>
      <c r="G219" s="105"/>
      <c r="H219" s="106"/>
    </row>
    <row r="220" ht="13.5" customHeight="1" spans="1:8">
      <c r="A220" s="103"/>
      <c r="B220" s="104"/>
      <c r="C220" s="105"/>
      <c r="D220" s="106"/>
      <c r="E220" s="105"/>
      <c r="F220" s="105"/>
      <c r="G220" s="105"/>
      <c r="H220" s="106"/>
    </row>
    <row r="221" ht="13.5" customHeight="1" spans="1:8">
      <c r="A221" s="107"/>
      <c r="B221" s="108"/>
      <c r="C221" s="109"/>
      <c r="D221" s="110">
        <v>2020</v>
      </c>
      <c r="E221" s="109">
        <v>2021</v>
      </c>
      <c r="F221" s="109">
        <v>2021</v>
      </c>
      <c r="G221" s="109"/>
      <c r="H221" s="110">
        <v>2022</v>
      </c>
    </row>
    <row r="222" ht="9.75" customHeight="1" spans="1:8">
      <c r="A222" s="111"/>
      <c r="B222" s="111"/>
      <c r="C222" s="111"/>
      <c r="D222" s="112"/>
      <c r="E222" s="112"/>
      <c r="F222" s="112"/>
      <c r="G222" s="112"/>
      <c r="H222" s="112"/>
    </row>
    <row r="223" ht="13.5" customHeight="1" spans="1:8">
      <c r="A223" s="116" t="s">
        <v>787</v>
      </c>
      <c r="B223" s="117" t="s">
        <v>788</v>
      </c>
      <c r="C223" s="114" t="s">
        <v>926</v>
      </c>
      <c r="D223" s="112">
        <v>91533.59</v>
      </c>
      <c r="E223" s="112">
        <v>133408.69</v>
      </c>
      <c r="F223" s="112">
        <f>+G223-E223</f>
        <v>133591.31</v>
      </c>
      <c r="G223" s="112">
        <v>267000</v>
      </c>
      <c r="H223" s="112">
        <v>267000</v>
      </c>
    </row>
    <row r="224" ht="13.5" customHeight="1" spans="1:8">
      <c r="A224" s="116" t="s">
        <v>781</v>
      </c>
      <c r="B224" s="117" t="s">
        <v>792</v>
      </c>
      <c r="C224" s="114" t="s">
        <v>927</v>
      </c>
      <c r="D224" s="112"/>
      <c r="E224" s="112"/>
      <c r="F224" s="112"/>
      <c r="G224" s="112"/>
      <c r="H224" s="112"/>
    </row>
    <row r="225" ht="13.5" customHeight="1" spans="1:8">
      <c r="A225" s="120"/>
      <c r="B225" s="111"/>
      <c r="C225" s="114" t="s">
        <v>928</v>
      </c>
      <c r="D225" s="112"/>
      <c r="E225" s="112"/>
      <c r="F225" s="112"/>
      <c r="G225" s="112"/>
      <c r="H225" s="112"/>
    </row>
    <row r="226" ht="13.5" customHeight="1" spans="1:8">
      <c r="A226" s="120"/>
      <c r="B226" s="111"/>
      <c r="C226" s="114" t="s">
        <v>929</v>
      </c>
      <c r="D226" s="112"/>
      <c r="E226" s="112"/>
      <c r="F226" s="111"/>
      <c r="H226" s="112"/>
    </row>
    <row r="227" ht="13.5" customHeight="1" spans="1:8">
      <c r="A227" s="120"/>
      <c r="B227" s="111"/>
      <c r="C227" s="114" t="s">
        <v>930</v>
      </c>
      <c r="D227" s="112">
        <v>435000</v>
      </c>
      <c r="E227" s="112">
        <v>330000</v>
      </c>
      <c r="F227" s="112">
        <f>+G227-E227</f>
        <v>170000</v>
      </c>
      <c r="G227" s="112">
        <v>500000</v>
      </c>
      <c r="H227" s="112">
        <v>500000</v>
      </c>
    </row>
    <row r="228" ht="13.5" customHeight="1" spans="1:8">
      <c r="A228" s="120"/>
      <c r="B228" s="117"/>
      <c r="C228" s="114"/>
      <c r="D228" s="112"/>
      <c r="E228" s="112"/>
      <c r="F228" s="112"/>
      <c r="G228" s="112"/>
      <c r="H228" s="112"/>
    </row>
    <row r="229" ht="15" customHeight="1" spans="1:8">
      <c r="A229" s="146"/>
      <c r="B229" s="99"/>
      <c r="C229" s="147" t="s">
        <v>931</v>
      </c>
      <c r="D229" s="148">
        <f>SUM(D223:D228,D169:D206,D120:D151)</f>
        <v>31897942.68</v>
      </c>
      <c r="E229" s="148">
        <f>SUM(E223:E228,E169:E206,E120:E151)</f>
        <v>23779855.8</v>
      </c>
      <c r="F229" s="148">
        <f>SUM(F223:F228,F169:F206,F120:F151)</f>
        <v>25747144.2</v>
      </c>
      <c r="G229" s="148">
        <f>SUM(G223:G228,G169:G206,G120:G151)</f>
        <v>49527000</v>
      </c>
      <c r="H229" s="148">
        <f>SUM(H223:H228,H169:H206,H120:H151)</f>
        <v>48171000</v>
      </c>
    </row>
    <row r="230" ht="15" customHeight="1" spans="1:8">
      <c r="A230" s="149"/>
      <c r="B230" s="107"/>
      <c r="C230" s="150" t="s">
        <v>932</v>
      </c>
      <c r="D230" s="151"/>
      <c r="E230" s="151"/>
      <c r="F230" s="151"/>
      <c r="G230" s="151"/>
      <c r="H230" s="151"/>
    </row>
    <row r="231" ht="9" customHeight="1" spans="1:8">
      <c r="A231" s="111"/>
      <c r="B231" s="111"/>
      <c r="C231" s="111"/>
      <c r="D231" s="112"/>
      <c r="E231" s="112"/>
      <c r="F231" s="112"/>
      <c r="G231" s="112"/>
      <c r="H231" s="112"/>
    </row>
    <row r="232" ht="15" customHeight="1" spans="1:8">
      <c r="A232" s="111"/>
      <c r="B232" s="111"/>
      <c r="C232" s="113" t="s">
        <v>933</v>
      </c>
      <c r="D232" s="111"/>
      <c r="E232" s="111"/>
      <c r="F232" s="111"/>
      <c r="G232" s="111"/>
      <c r="H232" s="111"/>
    </row>
    <row r="233" ht="6.75" customHeight="1" spans="1:8">
      <c r="A233" s="111"/>
      <c r="B233" s="111"/>
      <c r="C233" s="111"/>
      <c r="D233" s="112"/>
      <c r="E233" s="112"/>
      <c r="F233" s="112"/>
      <c r="G233" s="112"/>
      <c r="H233" s="112"/>
    </row>
    <row r="234" ht="13.5" customHeight="1" spans="1:8">
      <c r="A234" s="116" t="s">
        <v>796</v>
      </c>
      <c r="B234" s="117" t="s">
        <v>797</v>
      </c>
      <c r="C234" s="114" t="s">
        <v>934</v>
      </c>
      <c r="D234" s="111"/>
      <c r="E234" s="111"/>
      <c r="F234" s="111"/>
      <c r="G234" s="111"/>
      <c r="H234" s="112"/>
    </row>
    <row r="235" ht="13.5" customHeight="1" spans="1:8">
      <c r="A235" s="120"/>
      <c r="C235" s="114" t="s">
        <v>935</v>
      </c>
      <c r="D235" s="112">
        <v>2000000</v>
      </c>
      <c r="E235" s="112">
        <v>0</v>
      </c>
      <c r="F235" s="112">
        <f t="shared" ref="F235:F240" si="6">+G235-E235</f>
        <v>2000000</v>
      </c>
      <c r="G235" s="112">
        <v>2000000</v>
      </c>
      <c r="H235" s="112">
        <v>2000000</v>
      </c>
    </row>
    <row r="236" ht="13.5" customHeight="1" spans="1:8">
      <c r="A236" s="116" t="s">
        <v>796</v>
      </c>
      <c r="B236" s="117" t="s">
        <v>797</v>
      </c>
      <c r="C236" s="114" t="s">
        <v>936</v>
      </c>
      <c r="D236" s="112"/>
      <c r="E236" s="112"/>
      <c r="F236" s="112"/>
      <c r="G236" s="112"/>
      <c r="H236" s="112"/>
    </row>
    <row r="237" ht="13.5" customHeight="1" spans="1:8">
      <c r="A237" s="120"/>
      <c r="B237" s="111"/>
      <c r="C237" s="114" t="s">
        <v>937</v>
      </c>
      <c r="D237" s="112">
        <v>6232712.5</v>
      </c>
      <c r="E237" s="112">
        <v>0</v>
      </c>
      <c r="F237" s="112">
        <f t="shared" si="6"/>
        <v>6500000</v>
      </c>
      <c r="G237" s="112">
        <v>6500000</v>
      </c>
      <c r="H237" s="112">
        <v>4500000</v>
      </c>
    </row>
    <row r="238" ht="13.5" customHeight="1" spans="1:8">
      <c r="A238" s="120"/>
      <c r="B238" s="111"/>
      <c r="C238" s="114" t="s">
        <v>938</v>
      </c>
      <c r="D238" s="112">
        <v>67102.5</v>
      </c>
      <c r="E238" s="112">
        <v>9991</v>
      </c>
      <c r="F238" s="112">
        <f t="shared" si="6"/>
        <v>731009</v>
      </c>
      <c r="G238" s="112">
        <v>741000</v>
      </c>
      <c r="H238" s="171" t="s">
        <v>939</v>
      </c>
    </row>
    <row r="239" ht="13.5" customHeight="1" spans="1:8">
      <c r="A239" s="116" t="s">
        <v>796</v>
      </c>
      <c r="B239" s="117" t="s">
        <v>797</v>
      </c>
      <c r="C239" s="114" t="s">
        <v>940</v>
      </c>
      <c r="D239" s="112">
        <v>0</v>
      </c>
      <c r="E239" s="112">
        <v>0</v>
      </c>
      <c r="F239" s="112">
        <f t="shared" si="6"/>
        <v>95000</v>
      </c>
      <c r="G239" s="112">
        <v>95000</v>
      </c>
      <c r="H239" s="112">
        <v>95000</v>
      </c>
    </row>
    <row r="240" ht="13.5" customHeight="1" spans="1:8">
      <c r="A240" s="350" t="s">
        <v>804</v>
      </c>
      <c r="B240" s="117" t="s">
        <v>804</v>
      </c>
      <c r="C240" s="114" t="s">
        <v>941</v>
      </c>
      <c r="D240" s="112">
        <v>3996282</v>
      </c>
      <c r="E240" s="112">
        <v>0</v>
      </c>
      <c r="F240" s="112">
        <f t="shared" si="6"/>
        <v>20525000</v>
      </c>
      <c r="G240" s="112">
        <v>20525000</v>
      </c>
      <c r="H240" s="171" t="s">
        <v>942</v>
      </c>
    </row>
    <row r="241" ht="13.5" customHeight="1" spans="1:8">
      <c r="A241" s="350" t="s">
        <v>804</v>
      </c>
      <c r="B241" s="117" t="s">
        <v>804</v>
      </c>
      <c r="C241" s="114" t="s">
        <v>943</v>
      </c>
      <c r="D241" s="112"/>
      <c r="E241" s="112"/>
      <c r="F241" s="112"/>
      <c r="G241" s="112"/>
      <c r="H241" s="112"/>
    </row>
    <row r="242" ht="13.5" customHeight="1" spans="1:8">
      <c r="A242" s="120"/>
      <c r="B242" s="117"/>
      <c r="C242" s="114" t="s">
        <v>944</v>
      </c>
      <c r="D242" s="112">
        <v>0</v>
      </c>
      <c r="E242" s="112">
        <v>0</v>
      </c>
      <c r="F242" s="112">
        <f>+G242-E242</f>
        <v>2000000</v>
      </c>
      <c r="G242" s="112">
        <v>2000000</v>
      </c>
      <c r="H242" s="156" t="s">
        <v>829</v>
      </c>
    </row>
    <row r="243" ht="13.5" customHeight="1" spans="1:8">
      <c r="A243" s="120" t="s">
        <v>804</v>
      </c>
      <c r="B243" s="117" t="s">
        <v>804</v>
      </c>
      <c r="C243" s="114" t="s">
        <v>945</v>
      </c>
      <c r="D243" s="112"/>
      <c r="E243" s="112"/>
      <c r="F243" s="112"/>
      <c r="G243" s="112"/>
      <c r="H243" s="112"/>
    </row>
    <row r="244" ht="13.5" customHeight="1" spans="1:8">
      <c r="A244" s="120"/>
      <c r="B244" s="117"/>
      <c r="C244" s="114" t="s">
        <v>946</v>
      </c>
      <c r="D244" s="112"/>
      <c r="E244" s="112"/>
      <c r="F244" s="112"/>
      <c r="G244" s="112"/>
      <c r="H244" s="112"/>
    </row>
    <row r="245" ht="13.5" customHeight="1" spans="1:8">
      <c r="A245" s="120"/>
      <c r="B245" s="117"/>
      <c r="C245" s="114" t="s">
        <v>947</v>
      </c>
      <c r="D245" s="112">
        <v>0</v>
      </c>
      <c r="E245" s="112">
        <v>0</v>
      </c>
      <c r="F245" s="112">
        <f>+G245-E245</f>
        <v>100000</v>
      </c>
      <c r="G245" s="112">
        <v>100000</v>
      </c>
      <c r="H245" s="172" t="s">
        <v>939</v>
      </c>
    </row>
    <row r="246" ht="13.5" customHeight="1" spans="1:8">
      <c r="A246" s="120"/>
      <c r="B246" s="117"/>
      <c r="C246" s="114" t="s">
        <v>948</v>
      </c>
      <c r="D246" s="112">
        <v>0</v>
      </c>
      <c r="E246" s="112">
        <v>0</v>
      </c>
      <c r="F246" s="112">
        <f>+G246-E246</f>
        <v>150000</v>
      </c>
      <c r="G246" s="112">
        <v>150000</v>
      </c>
      <c r="H246" s="172"/>
    </row>
    <row r="247" ht="13.5" customHeight="1" spans="1:8">
      <c r="A247" s="120" t="s">
        <v>804</v>
      </c>
      <c r="B247" s="117" t="s">
        <v>804</v>
      </c>
      <c r="C247" s="114" t="s">
        <v>949</v>
      </c>
      <c r="D247" s="112">
        <v>36000000</v>
      </c>
      <c r="E247" s="112">
        <v>0</v>
      </c>
      <c r="F247" s="112">
        <f>+G247-E247</f>
        <v>0</v>
      </c>
      <c r="G247" s="112">
        <v>0</v>
      </c>
      <c r="H247" s="112">
        <v>0</v>
      </c>
    </row>
    <row r="248" ht="13.5" customHeight="1" spans="1:8">
      <c r="A248" s="116" t="s">
        <v>796</v>
      </c>
      <c r="B248" s="117" t="s">
        <v>797</v>
      </c>
      <c r="C248" s="114" t="s">
        <v>950</v>
      </c>
      <c r="D248" s="112">
        <v>91414326.52</v>
      </c>
      <c r="E248" s="112">
        <v>9374605.1</v>
      </c>
      <c r="F248" s="112">
        <f>+G248-E248</f>
        <v>15625394.9</v>
      </c>
      <c r="G248" s="112">
        <v>25000000</v>
      </c>
      <c r="H248" s="112">
        <v>20000000</v>
      </c>
    </row>
    <row r="249" ht="13.5" customHeight="1" spans="1:8">
      <c r="A249" s="120" t="s">
        <v>804</v>
      </c>
      <c r="B249" s="120" t="s">
        <v>804</v>
      </c>
      <c r="C249" s="114" t="s">
        <v>951</v>
      </c>
      <c r="D249" s="112">
        <v>19083320</v>
      </c>
      <c r="E249" s="112">
        <v>0</v>
      </c>
      <c r="F249" s="112">
        <v>0</v>
      </c>
      <c r="G249" s="112">
        <v>0</v>
      </c>
      <c r="H249" s="112">
        <v>0</v>
      </c>
    </row>
    <row r="250" ht="13.5" customHeight="1" spans="1:8">
      <c r="A250" s="120" t="s">
        <v>804</v>
      </c>
      <c r="B250" s="120" t="s">
        <v>804</v>
      </c>
      <c r="C250" s="114" t="s">
        <v>952</v>
      </c>
      <c r="D250" s="112"/>
      <c r="E250" s="112"/>
      <c r="F250" s="112"/>
      <c r="G250" s="112"/>
      <c r="H250" s="112"/>
    </row>
    <row r="251" ht="13.5" customHeight="1" spans="1:8">
      <c r="A251" s="120"/>
      <c r="B251" s="117"/>
      <c r="C251" s="114" t="s">
        <v>953</v>
      </c>
      <c r="D251" s="112"/>
      <c r="E251" s="112"/>
      <c r="F251" s="112"/>
      <c r="G251" s="112"/>
      <c r="H251" s="112"/>
    </row>
    <row r="252" ht="13.5" customHeight="1" spans="1:8">
      <c r="A252" s="120"/>
      <c r="B252" s="117"/>
      <c r="C252" s="114" t="s">
        <v>954</v>
      </c>
      <c r="D252" s="112">
        <v>0</v>
      </c>
      <c r="E252" s="112">
        <v>0</v>
      </c>
      <c r="F252" s="112">
        <f t="shared" ref="F252:F258" si="7">+G252-E252</f>
        <v>1375000</v>
      </c>
      <c r="G252" s="112">
        <v>1375000</v>
      </c>
      <c r="H252" s="112">
        <v>0</v>
      </c>
    </row>
    <row r="253" ht="13.5" customHeight="1" spans="1:8">
      <c r="A253" s="120"/>
      <c r="B253" s="117"/>
      <c r="C253" s="114" t="s">
        <v>955</v>
      </c>
      <c r="D253" s="112">
        <v>0</v>
      </c>
      <c r="E253" s="112">
        <v>0</v>
      </c>
      <c r="F253" s="112">
        <f t="shared" si="7"/>
        <v>100000</v>
      </c>
      <c r="G253" s="112">
        <v>100000</v>
      </c>
      <c r="H253" s="112">
        <v>0</v>
      </c>
    </row>
    <row r="254" ht="13.5" customHeight="1" spans="1:8">
      <c r="A254" s="120"/>
      <c r="B254" s="117"/>
      <c r="C254" s="114" t="s">
        <v>956</v>
      </c>
      <c r="D254" s="112">
        <v>0</v>
      </c>
      <c r="E254" s="112">
        <v>0</v>
      </c>
      <c r="F254" s="112">
        <f t="shared" si="7"/>
        <v>100000</v>
      </c>
      <c r="G254" s="112">
        <v>100000</v>
      </c>
      <c r="H254" s="112">
        <v>0</v>
      </c>
    </row>
    <row r="255" ht="13.5" customHeight="1" spans="1:8">
      <c r="A255" s="120"/>
      <c r="B255" s="117"/>
      <c r="C255" s="114" t="s">
        <v>957</v>
      </c>
      <c r="D255" s="112">
        <v>0</v>
      </c>
      <c r="E255" s="112">
        <v>0</v>
      </c>
      <c r="F255" s="112">
        <f t="shared" si="7"/>
        <v>2000000</v>
      </c>
      <c r="G255" s="112">
        <v>2000000</v>
      </c>
      <c r="H255" s="112">
        <v>0</v>
      </c>
    </row>
    <row r="256" ht="13.5" customHeight="1" spans="1:8">
      <c r="A256" s="120"/>
      <c r="B256" s="117"/>
      <c r="C256" s="114" t="s">
        <v>958</v>
      </c>
      <c r="D256" s="112">
        <v>0</v>
      </c>
      <c r="E256" s="112">
        <v>0</v>
      </c>
      <c r="F256" s="112">
        <f t="shared" si="7"/>
        <v>3000000</v>
      </c>
      <c r="G256" s="112">
        <v>3000000</v>
      </c>
      <c r="H256" s="112">
        <v>0</v>
      </c>
    </row>
    <row r="257" ht="13.5" customHeight="1" spans="1:8">
      <c r="A257" s="120"/>
      <c r="B257" s="117"/>
      <c r="C257" s="114" t="s">
        <v>959</v>
      </c>
      <c r="D257" s="112">
        <v>0</v>
      </c>
      <c r="E257" s="112">
        <v>0</v>
      </c>
      <c r="F257" s="112">
        <f t="shared" si="7"/>
        <v>4825000</v>
      </c>
      <c r="G257" s="112">
        <v>4825000</v>
      </c>
      <c r="H257" s="112">
        <v>0</v>
      </c>
    </row>
    <row r="258" ht="13.5" customHeight="1" spans="1:8">
      <c r="A258" s="120"/>
      <c r="B258" s="117"/>
      <c r="C258" s="114" t="s">
        <v>960</v>
      </c>
      <c r="D258" s="112">
        <v>0</v>
      </c>
      <c r="E258" s="112">
        <v>0</v>
      </c>
      <c r="F258" s="112">
        <f t="shared" si="7"/>
        <v>2600000</v>
      </c>
      <c r="G258" s="112">
        <v>2600000</v>
      </c>
      <c r="H258" s="112">
        <v>0</v>
      </c>
    </row>
    <row r="259" ht="13.5" customHeight="1" spans="1:8">
      <c r="A259" s="160"/>
      <c r="B259" s="161"/>
      <c r="C259" s="162"/>
      <c r="D259" s="127"/>
      <c r="E259" s="127"/>
      <c r="F259" s="127"/>
      <c r="G259" s="127"/>
      <c r="H259" s="112"/>
    </row>
    <row r="260" ht="25.5" customHeight="1" spans="1:8">
      <c r="A260" s="168"/>
      <c r="B260" s="134" t="s">
        <v>823</v>
      </c>
      <c r="C260" s="135" t="s">
        <v>824</v>
      </c>
      <c r="D260" s="170"/>
      <c r="E260" s="170"/>
      <c r="F260" s="170"/>
      <c r="G260" s="170"/>
      <c r="H260" s="177"/>
    </row>
    <row r="261" s="93" customFormat="1" ht="13.5" customHeight="1" spans="1:8">
      <c r="A261" s="137"/>
      <c r="B261" s="137"/>
      <c r="C261" s="137"/>
      <c r="D261" s="137"/>
      <c r="E261" s="137"/>
      <c r="F261" s="137"/>
      <c r="G261" s="137"/>
      <c r="H261" s="137"/>
    </row>
    <row r="262" s="93" customFormat="1" ht="13.5" customHeight="1" spans="1:8">
      <c r="A262" s="137"/>
      <c r="B262" s="137"/>
      <c r="C262" s="137"/>
      <c r="D262" s="137"/>
      <c r="E262" s="137"/>
      <c r="F262" s="137"/>
      <c r="G262" s="137"/>
      <c r="H262" s="137"/>
    </row>
    <row r="263" ht="13.5" customHeight="1" spans="1:1">
      <c r="A263" s="95" t="s">
        <v>767</v>
      </c>
    </row>
    <row r="264" ht="13.5" customHeight="1" spans="1:2">
      <c r="A264" s="96" t="s">
        <v>961</v>
      </c>
      <c r="B264" s="96"/>
    </row>
    <row r="265" ht="13.5" customHeight="1" spans="1:2">
      <c r="A265" s="96"/>
      <c r="B265" s="96"/>
    </row>
    <row r="266" ht="13.5" customHeight="1" spans="1:2">
      <c r="A266" s="96"/>
      <c r="B266" s="96"/>
    </row>
    <row r="267" ht="13.5" customHeight="1" spans="1:8">
      <c r="A267" s="97" t="s">
        <v>769</v>
      </c>
      <c r="B267" s="97"/>
      <c r="C267" s="97"/>
      <c r="D267" s="97"/>
      <c r="E267" s="97"/>
      <c r="F267" s="97"/>
      <c r="G267" s="97"/>
      <c r="H267" s="97"/>
    </row>
    <row r="268" ht="13.5" customHeight="1" spans="1:8">
      <c r="A268" s="98" t="s">
        <v>770</v>
      </c>
      <c r="B268" s="98"/>
      <c r="C268" s="98"/>
      <c r="D268" s="98"/>
      <c r="E268" s="98"/>
      <c r="F268" s="98"/>
      <c r="G268" s="98"/>
      <c r="H268" s="98"/>
    </row>
    <row r="269" ht="13.5" customHeight="1"/>
    <row r="270" ht="21" customHeight="1"/>
    <row r="271" ht="21" customHeight="1" spans="1:8">
      <c r="A271" s="99" t="s">
        <v>771</v>
      </c>
      <c r="B271" s="100" t="s">
        <v>772</v>
      </c>
      <c r="C271" s="101" t="s">
        <v>773</v>
      </c>
      <c r="D271" s="102" t="s">
        <v>7</v>
      </c>
      <c r="E271" s="139" t="s">
        <v>774</v>
      </c>
      <c r="F271" s="140"/>
      <c r="G271" s="101" t="s">
        <v>775</v>
      </c>
      <c r="H271" s="102" t="s">
        <v>9</v>
      </c>
    </row>
    <row r="272" ht="12" customHeight="1" spans="1:8">
      <c r="A272" s="103"/>
      <c r="B272" s="104"/>
      <c r="C272" s="105"/>
      <c r="D272" s="106"/>
      <c r="E272" s="101" t="s">
        <v>776</v>
      </c>
      <c r="F272" s="101" t="s">
        <v>777</v>
      </c>
      <c r="G272" s="105"/>
      <c r="H272" s="106"/>
    </row>
    <row r="273" ht="13.5" customHeight="1" spans="1:8">
      <c r="A273" s="103"/>
      <c r="B273" s="104"/>
      <c r="C273" s="105"/>
      <c r="D273" s="106"/>
      <c r="E273" s="105"/>
      <c r="F273" s="105"/>
      <c r="G273" s="105"/>
      <c r="H273" s="106"/>
    </row>
    <row r="274" ht="13.5" customHeight="1" spans="1:8">
      <c r="A274" s="107"/>
      <c r="B274" s="108"/>
      <c r="C274" s="109"/>
      <c r="D274" s="110">
        <v>2020</v>
      </c>
      <c r="E274" s="109">
        <v>2021</v>
      </c>
      <c r="F274" s="109">
        <v>2021</v>
      </c>
      <c r="G274" s="109"/>
      <c r="H274" s="110">
        <v>2022</v>
      </c>
    </row>
    <row r="275" ht="9.75" customHeight="1" spans="1:8">
      <c r="A275" s="111"/>
      <c r="B275" s="111"/>
      <c r="C275" s="111"/>
      <c r="D275" s="112"/>
      <c r="E275" s="112"/>
      <c r="F275" s="112"/>
      <c r="G275" s="112"/>
      <c r="H275" s="112"/>
    </row>
    <row r="276" ht="13.5" customHeight="1" spans="1:8">
      <c r="A276" s="120" t="s">
        <v>804</v>
      </c>
      <c r="B276" s="120" t="s">
        <v>804</v>
      </c>
      <c r="C276" s="114" t="s">
        <v>962</v>
      </c>
      <c r="D276" s="112">
        <v>0</v>
      </c>
      <c r="E276" s="112">
        <v>0</v>
      </c>
      <c r="F276" s="112">
        <f t="shared" ref="F276:F282" si="8">+G276-E276</f>
        <v>2000000</v>
      </c>
      <c r="G276" s="112">
        <v>2000000</v>
      </c>
      <c r="H276" s="112">
        <v>0</v>
      </c>
    </row>
    <row r="277" ht="13.5" customHeight="1" spans="1:8">
      <c r="A277" s="120"/>
      <c r="B277" s="117"/>
      <c r="C277" s="114" t="s">
        <v>963</v>
      </c>
      <c r="D277" s="112">
        <v>0</v>
      </c>
      <c r="E277" s="112">
        <v>0</v>
      </c>
      <c r="F277" s="112">
        <f t="shared" si="8"/>
        <v>10199202.41</v>
      </c>
      <c r="G277" s="112">
        <v>10199202.41</v>
      </c>
      <c r="H277" s="112">
        <v>0</v>
      </c>
    </row>
    <row r="278" ht="13.5" customHeight="1" spans="1:8">
      <c r="A278" s="120" t="s">
        <v>804</v>
      </c>
      <c r="B278" s="120" t="s">
        <v>804</v>
      </c>
      <c r="C278" s="114" t="s">
        <v>964</v>
      </c>
      <c r="D278" s="112">
        <v>0</v>
      </c>
      <c r="E278" s="112">
        <v>0</v>
      </c>
      <c r="F278" s="112">
        <f t="shared" si="8"/>
        <v>7074789</v>
      </c>
      <c r="G278" s="112">
        <v>7074789</v>
      </c>
      <c r="H278" s="112">
        <v>0</v>
      </c>
    </row>
    <row r="279" ht="13.5" customHeight="1" spans="1:8">
      <c r="A279" s="120" t="s">
        <v>804</v>
      </c>
      <c r="B279" s="120" t="s">
        <v>804</v>
      </c>
      <c r="C279" s="114" t="s">
        <v>965</v>
      </c>
      <c r="D279" s="112">
        <v>0</v>
      </c>
      <c r="E279" s="112">
        <v>0</v>
      </c>
      <c r="F279" s="112">
        <f t="shared" si="8"/>
        <v>2000000</v>
      </c>
      <c r="G279" s="112">
        <v>2000000</v>
      </c>
      <c r="H279" s="112">
        <v>0</v>
      </c>
    </row>
    <row r="280" ht="13.5" customHeight="1" spans="1:8">
      <c r="A280" s="120" t="s">
        <v>804</v>
      </c>
      <c r="B280" s="120" t="s">
        <v>804</v>
      </c>
      <c r="C280" s="114" t="s">
        <v>966</v>
      </c>
      <c r="D280" s="112">
        <v>0</v>
      </c>
      <c r="E280" s="112">
        <v>0</v>
      </c>
      <c r="F280" s="112">
        <f t="shared" si="8"/>
        <v>17327500</v>
      </c>
      <c r="G280" s="112">
        <v>17327500</v>
      </c>
      <c r="H280" s="112">
        <v>0</v>
      </c>
    </row>
    <row r="281" ht="13.5" customHeight="1" spans="1:8">
      <c r="A281" s="120" t="s">
        <v>804</v>
      </c>
      <c r="B281" s="120" t="s">
        <v>804</v>
      </c>
      <c r="C281" s="114" t="s">
        <v>967</v>
      </c>
      <c r="D281" s="112">
        <v>0</v>
      </c>
      <c r="E281" s="112">
        <v>0</v>
      </c>
      <c r="F281" s="112">
        <f t="shared" si="8"/>
        <v>2000000</v>
      </c>
      <c r="G281" s="112">
        <v>2000000</v>
      </c>
      <c r="H281" s="112">
        <v>0</v>
      </c>
    </row>
    <row r="282" ht="13.5" customHeight="1" spans="1:8">
      <c r="A282" s="120" t="s">
        <v>804</v>
      </c>
      <c r="B282" s="120" t="s">
        <v>804</v>
      </c>
      <c r="C282" s="114" t="s">
        <v>968</v>
      </c>
      <c r="D282" s="112">
        <v>0</v>
      </c>
      <c r="E282" s="112">
        <v>0</v>
      </c>
      <c r="F282" s="112">
        <f t="shared" si="8"/>
        <v>2000000</v>
      </c>
      <c r="G282" s="112">
        <v>2000000</v>
      </c>
      <c r="H282" s="112">
        <v>0</v>
      </c>
    </row>
    <row r="283" ht="13.5" customHeight="1" spans="1:8">
      <c r="A283" s="120" t="s">
        <v>804</v>
      </c>
      <c r="B283" s="120" t="s">
        <v>804</v>
      </c>
      <c r="C283" s="114" t="s">
        <v>969</v>
      </c>
      <c r="D283" s="112"/>
      <c r="E283" s="112"/>
      <c r="F283" s="112"/>
      <c r="G283" s="112"/>
      <c r="H283" s="112"/>
    </row>
    <row r="284" ht="13.5" customHeight="1" spans="1:8">
      <c r="A284" s="174"/>
      <c r="B284" s="175"/>
      <c r="C284" s="114" t="s">
        <v>970</v>
      </c>
      <c r="D284" s="112">
        <v>0</v>
      </c>
      <c r="E284" s="112">
        <v>0</v>
      </c>
      <c r="F284" s="112">
        <f>+G284-E284</f>
        <v>10000000</v>
      </c>
      <c r="G284" s="112">
        <v>10000000</v>
      </c>
      <c r="H284" s="112">
        <v>0</v>
      </c>
    </row>
    <row r="285" ht="13.5" customHeight="1" spans="1:8">
      <c r="A285" s="120" t="s">
        <v>804</v>
      </c>
      <c r="B285" s="120" t="s">
        <v>804</v>
      </c>
      <c r="C285" s="114" t="s">
        <v>971</v>
      </c>
      <c r="D285" s="112"/>
      <c r="E285" s="112"/>
      <c r="F285" s="112"/>
      <c r="G285" s="112"/>
      <c r="H285" s="112"/>
    </row>
    <row r="286" ht="13.5" customHeight="1" spans="1:8">
      <c r="A286" s="174"/>
      <c r="B286" s="175"/>
      <c r="C286" s="114" t="s">
        <v>972</v>
      </c>
      <c r="D286" s="112">
        <v>0</v>
      </c>
      <c r="E286" s="112">
        <v>0</v>
      </c>
      <c r="F286" s="112">
        <f>+G286-E286</f>
        <v>1000000</v>
      </c>
      <c r="G286" s="112">
        <v>1000000</v>
      </c>
      <c r="H286" s="112">
        <v>0</v>
      </c>
    </row>
    <row r="287" ht="13.5" customHeight="1" spans="1:8">
      <c r="A287" s="120" t="s">
        <v>804</v>
      </c>
      <c r="B287" s="120" t="s">
        <v>804</v>
      </c>
      <c r="C287" s="114" t="s">
        <v>973</v>
      </c>
      <c r="D287" s="112">
        <v>0</v>
      </c>
      <c r="E287" s="112">
        <v>0</v>
      </c>
      <c r="F287" s="112">
        <f>+G287-E287</f>
        <v>4500000</v>
      </c>
      <c r="G287" s="112">
        <v>4500000</v>
      </c>
      <c r="H287" s="112">
        <v>0</v>
      </c>
    </row>
    <row r="288" ht="13.5" customHeight="1" spans="1:8">
      <c r="A288" s="120" t="s">
        <v>804</v>
      </c>
      <c r="B288" s="120" t="s">
        <v>804</v>
      </c>
      <c r="C288" s="114" t="s">
        <v>974</v>
      </c>
      <c r="D288" s="112"/>
      <c r="E288" s="112"/>
      <c r="F288" s="112"/>
      <c r="G288" s="112"/>
      <c r="H288" s="112"/>
    </row>
    <row r="289" ht="13.5" customHeight="1" spans="1:8">
      <c r="A289" s="174"/>
      <c r="B289" s="175"/>
      <c r="C289" s="114" t="s">
        <v>975</v>
      </c>
      <c r="D289" s="112">
        <v>0</v>
      </c>
      <c r="E289" s="112">
        <v>0</v>
      </c>
      <c r="F289" s="112">
        <f>+G289-E289</f>
        <v>3700000</v>
      </c>
      <c r="G289" s="112">
        <v>3700000</v>
      </c>
      <c r="H289" s="112">
        <v>0</v>
      </c>
    </row>
    <row r="290" ht="13.5" customHeight="1" spans="1:8">
      <c r="A290" s="120" t="s">
        <v>804</v>
      </c>
      <c r="B290" s="120" t="s">
        <v>804</v>
      </c>
      <c r="C290" s="114" t="s">
        <v>976</v>
      </c>
      <c r="D290" s="112">
        <v>0</v>
      </c>
      <c r="E290" s="112">
        <v>0</v>
      </c>
      <c r="F290" s="112">
        <f>+G290-E290</f>
        <v>5000000</v>
      </c>
      <c r="G290" s="112">
        <v>5000000</v>
      </c>
      <c r="H290" s="112">
        <v>0</v>
      </c>
    </row>
    <row r="291" ht="13.5" customHeight="1" spans="1:8">
      <c r="A291" s="120" t="s">
        <v>804</v>
      </c>
      <c r="B291" s="120" t="s">
        <v>804</v>
      </c>
      <c r="C291" s="114" t="s">
        <v>977</v>
      </c>
      <c r="D291" s="112"/>
      <c r="E291" s="112"/>
      <c r="F291" s="112"/>
      <c r="G291" s="112"/>
      <c r="H291" s="112"/>
    </row>
    <row r="292" ht="13.5" customHeight="1" spans="1:8">
      <c r="A292" s="174"/>
      <c r="B292" s="175"/>
      <c r="C292" s="114" t="s">
        <v>978</v>
      </c>
      <c r="D292" s="112">
        <v>0</v>
      </c>
      <c r="E292" s="112">
        <v>0</v>
      </c>
      <c r="F292" s="112">
        <f>+G292-E292</f>
        <v>2000000</v>
      </c>
      <c r="G292" s="112">
        <v>2000000</v>
      </c>
      <c r="H292" s="112">
        <v>0</v>
      </c>
    </row>
    <row r="293" ht="13.5" customHeight="1" spans="1:8">
      <c r="A293" s="120" t="s">
        <v>804</v>
      </c>
      <c r="B293" s="120" t="s">
        <v>804</v>
      </c>
      <c r="C293" s="114" t="s">
        <v>979</v>
      </c>
      <c r="D293" s="112">
        <v>0</v>
      </c>
      <c r="E293" s="112">
        <v>0</v>
      </c>
      <c r="F293" s="112">
        <f>+G293-E293</f>
        <v>12500000</v>
      </c>
      <c r="G293" s="112">
        <v>12500000</v>
      </c>
      <c r="H293" s="112">
        <v>0</v>
      </c>
    </row>
    <row r="294" ht="13.5" customHeight="1" spans="1:8">
      <c r="A294" s="120" t="s">
        <v>804</v>
      </c>
      <c r="B294" s="120" t="s">
        <v>804</v>
      </c>
      <c r="C294" s="114" t="s">
        <v>980</v>
      </c>
      <c r="D294" s="112"/>
      <c r="E294" s="112"/>
      <c r="F294" s="112"/>
      <c r="G294" s="112"/>
      <c r="H294" s="112"/>
    </row>
    <row r="295" ht="13.5" customHeight="1" spans="1:8">
      <c r="A295" s="174"/>
      <c r="B295" s="175"/>
      <c r="C295" s="114" t="s">
        <v>981</v>
      </c>
      <c r="D295" s="112">
        <v>0</v>
      </c>
      <c r="E295" s="112">
        <v>0</v>
      </c>
      <c r="F295" s="112">
        <f>+G295-E295</f>
        <v>2000000</v>
      </c>
      <c r="G295" s="112">
        <v>2000000</v>
      </c>
      <c r="H295" s="112">
        <v>0</v>
      </c>
    </row>
    <row r="296" ht="13.5" customHeight="1" spans="1:8">
      <c r="A296" s="120" t="s">
        <v>804</v>
      </c>
      <c r="B296" s="120" t="s">
        <v>804</v>
      </c>
      <c r="C296" s="114" t="s">
        <v>982</v>
      </c>
      <c r="D296" s="112"/>
      <c r="E296" s="112"/>
      <c r="F296" s="112"/>
      <c r="G296" s="112"/>
      <c r="H296" s="112"/>
    </row>
    <row r="297" ht="13.5" customHeight="1" spans="1:8">
      <c r="A297" s="174"/>
      <c r="B297" s="175"/>
      <c r="C297" s="114" t="s">
        <v>983</v>
      </c>
      <c r="D297" s="112">
        <v>0</v>
      </c>
      <c r="E297" s="112">
        <v>0</v>
      </c>
      <c r="F297" s="112">
        <f>+G297-E297</f>
        <v>9000000</v>
      </c>
      <c r="G297" s="112">
        <v>9000000</v>
      </c>
      <c r="H297" s="112">
        <v>0</v>
      </c>
    </row>
    <row r="298" ht="13.5" customHeight="1" spans="1:8">
      <c r="A298" s="120" t="s">
        <v>804</v>
      </c>
      <c r="B298" s="120" t="s">
        <v>804</v>
      </c>
      <c r="C298" s="114" t="s">
        <v>984</v>
      </c>
      <c r="D298" s="112"/>
      <c r="E298" s="112"/>
      <c r="F298" s="112"/>
      <c r="G298" s="112"/>
      <c r="H298" s="112"/>
    </row>
    <row r="299" ht="13.5" customHeight="1" spans="1:8">
      <c r="A299" s="174"/>
      <c r="B299" s="175"/>
      <c r="C299" s="114" t="s">
        <v>985</v>
      </c>
      <c r="D299" s="112">
        <v>0</v>
      </c>
      <c r="E299" s="112">
        <v>0</v>
      </c>
      <c r="F299" s="112">
        <f>+G299-E299</f>
        <v>12275000</v>
      </c>
      <c r="G299" s="112">
        <v>12275000</v>
      </c>
      <c r="H299" s="112">
        <v>0</v>
      </c>
    </row>
    <row r="300" ht="13.5" customHeight="1" spans="1:8">
      <c r="A300" s="120" t="s">
        <v>804</v>
      </c>
      <c r="B300" s="120" t="s">
        <v>804</v>
      </c>
      <c r="C300" s="114" t="s">
        <v>986</v>
      </c>
      <c r="D300" s="112">
        <v>0</v>
      </c>
      <c r="E300" s="112">
        <v>0</v>
      </c>
      <c r="F300" s="112">
        <f>+G300-E300</f>
        <v>15000000</v>
      </c>
      <c r="G300" s="112">
        <v>15000000</v>
      </c>
      <c r="H300" s="112">
        <v>0</v>
      </c>
    </row>
    <row r="301" ht="13.5" customHeight="1" spans="1:8">
      <c r="A301" s="120" t="s">
        <v>804</v>
      </c>
      <c r="B301" s="120" t="s">
        <v>804</v>
      </c>
      <c r="C301" s="114" t="s">
        <v>987</v>
      </c>
      <c r="D301" s="112">
        <v>0</v>
      </c>
      <c r="E301" s="112">
        <v>0</v>
      </c>
      <c r="F301" s="112">
        <f>+G301-E301</f>
        <v>16000000</v>
      </c>
      <c r="G301" s="112">
        <v>16000000</v>
      </c>
      <c r="H301" s="112">
        <v>0</v>
      </c>
    </row>
    <row r="302" ht="13.5" customHeight="1" spans="1:8">
      <c r="A302" s="120" t="s">
        <v>804</v>
      </c>
      <c r="B302" s="120" t="s">
        <v>804</v>
      </c>
      <c r="C302" s="114" t="s">
        <v>988</v>
      </c>
      <c r="D302" s="112"/>
      <c r="E302" s="112"/>
      <c r="F302" s="112"/>
      <c r="G302" s="112"/>
      <c r="H302" s="112"/>
    </row>
    <row r="303" ht="13.5" customHeight="1" spans="1:8">
      <c r="A303" s="174"/>
      <c r="B303" s="175"/>
      <c r="C303" s="114" t="s">
        <v>989</v>
      </c>
      <c r="D303" s="112">
        <v>0</v>
      </c>
      <c r="E303" s="112">
        <v>0</v>
      </c>
      <c r="F303" s="112">
        <f>+G303-E303</f>
        <v>1500000</v>
      </c>
      <c r="G303" s="112">
        <v>1500000</v>
      </c>
      <c r="H303" s="112">
        <v>0</v>
      </c>
    </row>
    <row r="304" ht="13.5" customHeight="1" spans="1:8">
      <c r="A304" s="120" t="s">
        <v>804</v>
      </c>
      <c r="B304" s="120" t="s">
        <v>804</v>
      </c>
      <c r="C304" s="114" t="s">
        <v>990</v>
      </c>
      <c r="D304" s="112">
        <v>0</v>
      </c>
      <c r="E304" s="112">
        <v>0</v>
      </c>
      <c r="F304" s="112">
        <f>+G304-E304</f>
        <v>635000</v>
      </c>
      <c r="G304" s="112">
        <v>635000</v>
      </c>
      <c r="H304" s="112">
        <v>0</v>
      </c>
    </row>
    <row r="305" ht="13.5" customHeight="1" spans="1:8">
      <c r="A305" s="120" t="s">
        <v>804</v>
      </c>
      <c r="B305" s="120" t="s">
        <v>804</v>
      </c>
      <c r="C305" s="114" t="s">
        <v>991</v>
      </c>
      <c r="D305" s="112"/>
      <c r="E305" s="112"/>
      <c r="F305" s="112"/>
      <c r="G305" s="112"/>
      <c r="H305" s="112"/>
    </row>
    <row r="306" ht="13.5" customHeight="1" spans="1:8">
      <c r="A306" s="174"/>
      <c r="B306" s="175"/>
      <c r="C306" s="114" t="s">
        <v>992</v>
      </c>
      <c r="D306" s="112">
        <v>0</v>
      </c>
      <c r="E306" s="112">
        <v>0</v>
      </c>
      <c r="F306" s="112">
        <f>+G306-E306</f>
        <v>1000000</v>
      </c>
      <c r="G306" s="112">
        <v>1000000</v>
      </c>
      <c r="H306" s="112">
        <v>0</v>
      </c>
    </row>
    <row r="307" ht="13.5" customHeight="1" spans="1:8">
      <c r="A307" s="120" t="s">
        <v>804</v>
      </c>
      <c r="B307" s="120" t="s">
        <v>804</v>
      </c>
      <c r="C307" s="114" t="s">
        <v>993</v>
      </c>
      <c r="D307" s="112"/>
      <c r="E307" s="112"/>
      <c r="F307" s="112"/>
      <c r="G307" s="112"/>
      <c r="H307" s="112"/>
    </row>
    <row r="308" ht="13.5" customHeight="1" spans="1:8">
      <c r="A308" s="174"/>
      <c r="B308" s="175"/>
      <c r="C308" s="114" t="s">
        <v>994</v>
      </c>
      <c r="D308" s="112">
        <v>0</v>
      </c>
      <c r="E308" s="112">
        <v>0</v>
      </c>
      <c r="F308" s="112">
        <f>+G308-E308</f>
        <v>700000</v>
      </c>
      <c r="G308" s="112">
        <v>700000</v>
      </c>
      <c r="H308" s="112">
        <v>0</v>
      </c>
    </row>
    <row r="309" ht="13.5" customHeight="1" spans="1:8">
      <c r="A309" s="120" t="s">
        <v>804</v>
      </c>
      <c r="B309" s="120" t="s">
        <v>804</v>
      </c>
      <c r="C309" s="114" t="s">
        <v>995</v>
      </c>
      <c r="D309" s="112">
        <v>0</v>
      </c>
      <c r="E309" s="112">
        <v>0</v>
      </c>
      <c r="F309" s="112">
        <f>+G309-E309</f>
        <v>6000000</v>
      </c>
      <c r="G309" s="112">
        <v>6000000</v>
      </c>
      <c r="H309" s="112">
        <v>0</v>
      </c>
    </row>
    <row r="310" ht="13.5" customHeight="1" spans="1:8">
      <c r="A310" s="160"/>
      <c r="B310" s="161"/>
      <c r="C310" s="162"/>
      <c r="D310" s="127"/>
      <c r="E310" s="127"/>
      <c r="F310" s="127"/>
      <c r="G310" s="127"/>
      <c r="H310" s="112"/>
    </row>
    <row r="311" ht="13.5" customHeight="1" spans="1:8">
      <c r="A311" s="168"/>
      <c r="B311" s="176"/>
      <c r="C311" s="169"/>
      <c r="D311" s="170"/>
      <c r="E311" s="170"/>
      <c r="F311" s="170"/>
      <c r="G311" s="170"/>
      <c r="H311" s="177"/>
    </row>
    <row r="312" ht="24" customHeight="1" spans="1:8">
      <c r="A312" s="168"/>
      <c r="B312" s="176"/>
      <c r="C312" s="169"/>
      <c r="D312" s="170"/>
      <c r="E312" s="170"/>
      <c r="F312" s="170"/>
      <c r="G312" s="170"/>
      <c r="H312" s="170"/>
    </row>
    <row r="313" s="93" customFormat="1" ht="13.5" customHeight="1" spans="1:8">
      <c r="A313" s="137"/>
      <c r="B313" s="137"/>
      <c r="C313" s="137"/>
      <c r="D313" s="137"/>
      <c r="E313" s="137"/>
      <c r="F313" s="137"/>
      <c r="G313" s="137"/>
      <c r="H313" s="137"/>
    </row>
    <row r="314" s="93" customFormat="1" ht="13.5" customHeight="1" spans="1:8">
      <c r="A314" s="137"/>
      <c r="B314" s="137"/>
      <c r="C314" s="137"/>
      <c r="D314" s="137"/>
      <c r="E314" s="137"/>
      <c r="F314" s="137"/>
      <c r="G314" s="137"/>
      <c r="H314" s="137"/>
    </row>
    <row r="315" ht="13.5" customHeight="1" spans="1:1">
      <c r="A315" s="95" t="s">
        <v>767</v>
      </c>
    </row>
    <row r="316" ht="13.5" customHeight="1" spans="1:2">
      <c r="A316" s="96" t="s">
        <v>996</v>
      </c>
      <c r="B316" s="96"/>
    </row>
    <row r="317" ht="13.5" customHeight="1" spans="1:2">
      <c r="A317" s="96"/>
      <c r="B317" s="96"/>
    </row>
    <row r="318" ht="13.5" customHeight="1" spans="1:2">
      <c r="A318" s="96"/>
      <c r="B318" s="96"/>
    </row>
    <row r="319" ht="13.5" customHeight="1" spans="1:8">
      <c r="A319" s="97" t="s">
        <v>769</v>
      </c>
      <c r="B319" s="97"/>
      <c r="C319" s="97"/>
      <c r="D319" s="97"/>
      <c r="E319" s="97"/>
      <c r="F319" s="97"/>
      <c r="G319" s="97"/>
      <c r="H319" s="97"/>
    </row>
    <row r="320" ht="13.5" customHeight="1" spans="1:8">
      <c r="A320" s="98" t="s">
        <v>770</v>
      </c>
      <c r="B320" s="98"/>
      <c r="C320" s="98"/>
      <c r="D320" s="98"/>
      <c r="E320" s="98"/>
      <c r="F320" s="98"/>
      <c r="G320" s="98"/>
      <c r="H320" s="98"/>
    </row>
    <row r="321" ht="13.5" customHeight="1"/>
    <row r="322" ht="21" customHeight="1"/>
    <row r="323" ht="21" customHeight="1" spans="1:8">
      <c r="A323" s="99" t="s">
        <v>771</v>
      </c>
      <c r="B323" s="100" t="s">
        <v>772</v>
      </c>
      <c r="C323" s="101" t="s">
        <v>773</v>
      </c>
      <c r="D323" s="102" t="s">
        <v>7</v>
      </c>
      <c r="E323" s="139" t="s">
        <v>774</v>
      </c>
      <c r="F323" s="140"/>
      <c r="G323" s="101" t="s">
        <v>775</v>
      </c>
      <c r="H323" s="102" t="s">
        <v>9</v>
      </c>
    </row>
    <row r="324" ht="12" customHeight="1" spans="1:8">
      <c r="A324" s="103"/>
      <c r="B324" s="104"/>
      <c r="C324" s="105"/>
      <c r="D324" s="106"/>
      <c r="E324" s="101" t="s">
        <v>776</v>
      </c>
      <c r="F324" s="101" t="s">
        <v>777</v>
      </c>
      <c r="G324" s="105"/>
      <c r="H324" s="106"/>
    </row>
    <row r="325" ht="13.5" customHeight="1" spans="1:8">
      <c r="A325" s="103"/>
      <c r="B325" s="104"/>
      <c r="C325" s="105"/>
      <c r="D325" s="106"/>
      <c r="E325" s="105"/>
      <c r="F325" s="105"/>
      <c r="G325" s="105"/>
      <c r="H325" s="106"/>
    </row>
    <row r="326" ht="13.5" customHeight="1" spans="1:8">
      <c r="A326" s="107"/>
      <c r="B326" s="108"/>
      <c r="C326" s="109"/>
      <c r="D326" s="110">
        <v>2020</v>
      </c>
      <c r="E326" s="109">
        <v>2021</v>
      </c>
      <c r="F326" s="109">
        <v>2021</v>
      </c>
      <c r="G326" s="109"/>
      <c r="H326" s="110">
        <v>2022</v>
      </c>
    </row>
    <row r="327" ht="4.5" customHeight="1" spans="1:8">
      <c r="A327" s="111"/>
      <c r="B327" s="111"/>
      <c r="C327" s="111"/>
      <c r="D327" s="112"/>
      <c r="E327" s="112"/>
      <c r="F327" s="112"/>
      <c r="G327" s="112"/>
      <c r="H327" s="112"/>
    </row>
    <row r="328" ht="13.5" customHeight="1" spans="1:8">
      <c r="A328" s="120" t="s">
        <v>804</v>
      </c>
      <c r="B328" s="120" t="s">
        <v>804</v>
      </c>
      <c r="C328" s="114" t="s">
        <v>997</v>
      </c>
      <c r="D328" s="112"/>
      <c r="E328" s="112"/>
      <c r="F328" s="112"/>
      <c r="G328" s="112"/>
      <c r="H328" s="112"/>
    </row>
    <row r="329" ht="13.5" customHeight="1" spans="1:8">
      <c r="A329" s="120"/>
      <c r="B329" s="117"/>
      <c r="C329" s="114" t="s">
        <v>998</v>
      </c>
      <c r="D329" s="112"/>
      <c r="E329" s="112"/>
      <c r="F329" s="112"/>
      <c r="G329" s="112"/>
      <c r="H329" s="112"/>
    </row>
    <row r="330" ht="13.5" customHeight="1" spans="1:8">
      <c r="A330" s="120"/>
      <c r="B330" s="117"/>
      <c r="C330" s="114" t="s">
        <v>999</v>
      </c>
      <c r="D330" s="112">
        <v>432000</v>
      </c>
      <c r="E330" s="112">
        <v>0</v>
      </c>
      <c r="F330" s="112">
        <f>+G330-E330</f>
        <v>0</v>
      </c>
      <c r="G330" s="112"/>
      <c r="H330" s="112">
        <v>0</v>
      </c>
    </row>
    <row r="331" ht="13.5" customHeight="1" spans="1:8">
      <c r="A331" s="120" t="s">
        <v>804</v>
      </c>
      <c r="B331" s="120" t="s">
        <v>804</v>
      </c>
      <c r="C331" s="114" t="s">
        <v>1000</v>
      </c>
      <c r="D331" s="112">
        <v>994915</v>
      </c>
      <c r="E331" s="112">
        <v>0</v>
      </c>
      <c r="F331" s="112">
        <f>+G331-E331</f>
        <v>0</v>
      </c>
      <c r="G331" s="112"/>
      <c r="H331" s="112">
        <v>0</v>
      </c>
    </row>
    <row r="332" ht="13.5" customHeight="1" spans="1:8">
      <c r="A332" s="120" t="s">
        <v>804</v>
      </c>
      <c r="B332" s="120" t="s">
        <v>804</v>
      </c>
      <c r="C332" s="114" t="s">
        <v>1001</v>
      </c>
      <c r="D332" s="112">
        <v>477900</v>
      </c>
      <c r="E332" s="112">
        <v>0</v>
      </c>
      <c r="F332" s="112">
        <f>+G332-E332</f>
        <v>0</v>
      </c>
      <c r="G332" s="112"/>
      <c r="H332" s="112">
        <v>0</v>
      </c>
    </row>
    <row r="333" ht="13.5" customHeight="1" spans="1:8">
      <c r="A333" s="120" t="s">
        <v>804</v>
      </c>
      <c r="B333" s="120" t="s">
        <v>804</v>
      </c>
      <c r="C333" s="114" t="s">
        <v>1002</v>
      </c>
      <c r="D333" s="112">
        <v>556500</v>
      </c>
      <c r="E333" s="112">
        <v>0</v>
      </c>
      <c r="F333" s="112">
        <f>+G333-E333</f>
        <v>0</v>
      </c>
      <c r="G333" s="112"/>
      <c r="H333" s="112">
        <v>0</v>
      </c>
    </row>
    <row r="334" ht="13.5" customHeight="1" spans="1:8">
      <c r="A334" s="120" t="s">
        <v>804</v>
      </c>
      <c r="B334" s="120" t="s">
        <v>804</v>
      </c>
      <c r="C334" s="114" t="s">
        <v>1003</v>
      </c>
      <c r="D334" s="112">
        <v>503080.48</v>
      </c>
      <c r="E334" s="112">
        <v>0</v>
      </c>
      <c r="F334" s="112">
        <f>+G334-E334</f>
        <v>0</v>
      </c>
      <c r="G334" s="112"/>
      <c r="H334" s="112">
        <v>0</v>
      </c>
    </row>
    <row r="335" ht="15" customHeight="1" spans="1:8">
      <c r="A335" s="120"/>
      <c r="B335" s="117"/>
      <c r="C335" s="114"/>
      <c r="D335" s="112"/>
      <c r="E335" s="112"/>
      <c r="F335" s="112"/>
      <c r="G335" s="112"/>
      <c r="H335" s="112"/>
    </row>
    <row r="336" ht="15" customHeight="1" spans="1:8">
      <c r="A336" s="178"/>
      <c r="B336" s="178"/>
      <c r="C336" s="179" t="s">
        <v>1004</v>
      </c>
      <c r="D336" s="180">
        <f>SUM(D328:D335,D276:D310,D234:D259)</f>
        <v>161758139</v>
      </c>
      <c r="E336" s="180">
        <f>SUM(E328:E335,E276:E310,E234:E259)</f>
        <v>9384596.1</v>
      </c>
      <c r="F336" s="180">
        <f>SUM(F328:F335,F276:F310,F234:F259)</f>
        <v>207137895.31</v>
      </c>
      <c r="G336" s="180">
        <f>SUM(G328:G335,G276:G310,G234:G259)</f>
        <v>216522491.41</v>
      </c>
      <c r="H336" s="180">
        <f>SUM(H328:H335,H276:H310,H234:H259)</f>
        <v>26595000</v>
      </c>
    </row>
    <row r="337" ht="15" customHeight="1" spans="1:8">
      <c r="A337" s="181"/>
      <c r="B337" s="181"/>
      <c r="C337" s="182"/>
      <c r="D337" s="183"/>
      <c r="E337" s="183"/>
      <c r="F337" s="183"/>
      <c r="G337" s="183"/>
      <c r="H337" s="183"/>
    </row>
    <row r="338" ht="15" customHeight="1" spans="1:8">
      <c r="A338" s="178"/>
      <c r="B338" s="178"/>
      <c r="C338" s="184" t="s">
        <v>238</v>
      </c>
      <c r="D338" s="185">
        <f>SUM(D336,D229,D96)</f>
        <v>563091816.69</v>
      </c>
      <c r="E338" s="185">
        <f>SUM(E336,E229,E96)</f>
        <v>175335630.2</v>
      </c>
      <c r="F338" s="185">
        <f>SUM(F336,F229,F96)</f>
        <v>677587315.84</v>
      </c>
      <c r="G338" s="185">
        <f>SUM(G336,G229,G96)</f>
        <v>852922946.04</v>
      </c>
      <c r="H338" s="185">
        <f>SUM(H336,H229,H96)</f>
        <v>763314310</v>
      </c>
    </row>
    <row r="339" spans="1:8">
      <c r="A339" s="181"/>
      <c r="B339" s="181"/>
      <c r="C339" s="186"/>
      <c r="D339" s="187"/>
      <c r="E339" s="187"/>
      <c r="F339" s="187"/>
      <c r="G339" s="187"/>
      <c r="H339" s="187"/>
    </row>
    <row r="340" ht="12" customHeight="1" spans="1:8">
      <c r="A340" s="188"/>
      <c r="B340" s="188"/>
      <c r="C340" s="188"/>
      <c r="D340" s="188"/>
      <c r="E340" s="188"/>
      <c r="F340" s="188"/>
      <c r="G340" s="188"/>
      <c r="H340" s="188"/>
    </row>
    <row r="341" spans="1:8">
      <c r="A341" s="163"/>
      <c r="B341" s="163"/>
      <c r="C341" s="163"/>
      <c r="D341" s="163"/>
      <c r="E341" s="163"/>
      <c r="F341" s="163"/>
      <c r="G341" s="163"/>
      <c r="H341" s="163"/>
    </row>
    <row r="342" ht="15" customHeight="1" spans="1:7">
      <c r="A342" s="96" t="s">
        <v>1005</v>
      </c>
      <c r="B342" s="96"/>
      <c r="C342" s="96" t="s">
        <v>1006</v>
      </c>
      <c r="D342" s="96"/>
      <c r="E342" s="96" t="s">
        <v>1007</v>
      </c>
      <c r="F342" s="96"/>
      <c r="G342" s="96"/>
    </row>
    <row r="343" ht="15" customHeight="1" spans="3:3">
      <c r="C343" s="95" t="s">
        <v>1008</v>
      </c>
    </row>
    <row r="344" ht="15" customHeight="1"/>
    <row r="345" s="93" customFormat="1" spans="1:8">
      <c r="A345" s="189"/>
      <c r="B345" s="95"/>
      <c r="C345" s="95"/>
      <c r="D345" s="95"/>
      <c r="E345" s="95"/>
      <c r="F345" s="95"/>
      <c r="G345" s="95"/>
      <c r="H345" s="95"/>
    </row>
    <row r="346" s="93" customFormat="1" ht="12" spans="1:8">
      <c r="A346" s="190" t="s">
        <v>1009</v>
      </c>
      <c r="B346" s="190"/>
      <c r="C346" s="190"/>
      <c r="D346" s="190"/>
      <c r="E346" s="199" t="s">
        <v>1010</v>
      </c>
      <c r="F346" s="199"/>
      <c r="G346" s="199"/>
      <c r="H346" s="199"/>
    </row>
    <row r="347" spans="1:8">
      <c r="A347" s="191" t="s">
        <v>1011</v>
      </c>
      <c r="B347" s="191"/>
      <c r="C347" s="191"/>
      <c r="D347" s="191"/>
      <c r="E347" s="200" t="s">
        <v>1012</v>
      </c>
      <c r="F347" s="200"/>
      <c r="G347" s="200"/>
      <c r="H347" s="200"/>
    </row>
    <row r="348" ht="13.5" customHeight="1" spans="1:8">
      <c r="A348" s="163"/>
      <c r="B348" s="192"/>
      <c r="C348" s="193"/>
      <c r="D348" s="193"/>
      <c r="E348" s="163"/>
      <c r="F348" s="163"/>
      <c r="G348" s="163"/>
      <c r="H348" s="163"/>
    </row>
    <row r="349" ht="15" customHeight="1" spans="1:3">
      <c r="A349" s="194" t="s">
        <v>1013</v>
      </c>
      <c r="B349" s="195" t="s">
        <v>782</v>
      </c>
      <c r="C349" s="196" t="s">
        <v>1014</v>
      </c>
    </row>
    <row r="350" ht="15" customHeight="1" spans="1:3">
      <c r="A350" s="197"/>
      <c r="B350" s="195" t="s">
        <v>797</v>
      </c>
      <c r="C350" s="196" t="s">
        <v>1015</v>
      </c>
    </row>
    <row r="351" ht="15" customHeight="1" spans="1:3">
      <c r="A351" s="197"/>
      <c r="B351" s="195" t="s">
        <v>788</v>
      </c>
      <c r="C351" s="196" t="s">
        <v>1016</v>
      </c>
    </row>
    <row r="352" spans="1:8">
      <c r="A352" s="163"/>
      <c r="B352" s="163"/>
      <c r="C352" s="163"/>
      <c r="D352" s="163"/>
      <c r="E352" s="163"/>
      <c r="F352" s="163"/>
      <c r="G352" s="163"/>
      <c r="H352" s="163"/>
    </row>
    <row r="353" spans="1:8">
      <c r="A353" s="163"/>
      <c r="B353" s="163"/>
      <c r="C353" s="163"/>
      <c r="D353" s="163"/>
      <c r="E353" s="163"/>
      <c r="F353" s="163"/>
      <c r="G353" s="163"/>
      <c r="H353" s="163"/>
    </row>
    <row r="354" spans="1:8">
      <c r="A354" s="163"/>
      <c r="B354" s="163"/>
      <c r="C354" s="163"/>
      <c r="D354" s="163"/>
      <c r="E354" s="163"/>
      <c r="F354" s="163"/>
      <c r="G354" s="163"/>
      <c r="H354" s="163"/>
    </row>
    <row r="355" spans="1:8">
      <c r="A355" s="163"/>
      <c r="B355" s="163"/>
      <c r="C355" s="163"/>
      <c r="D355" s="163"/>
      <c r="E355" s="163"/>
      <c r="F355" s="163"/>
      <c r="G355" s="163"/>
      <c r="H355" s="163"/>
    </row>
    <row r="356" spans="1:8">
      <c r="A356" s="163"/>
      <c r="B356" s="163"/>
      <c r="C356" s="163"/>
      <c r="D356" s="163"/>
      <c r="E356" s="163"/>
      <c r="F356" s="163"/>
      <c r="G356" s="163"/>
      <c r="H356" s="163"/>
    </row>
    <row r="357" spans="1:8">
      <c r="A357" s="163"/>
      <c r="B357" s="163"/>
      <c r="C357" s="163"/>
      <c r="D357" s="163"/>
      <c r="E357" s="163"/>
      <c r="F357" s="163"/>
      <c r="G357" s="163"/>
      <c r="H357" s="163"/>
    </row>
    <row r="358" spans="1:8">
      <c r="A358" s="163"/>
      <c r="B358" s="163"/>
      <c r="C358" s="163"/>
      <c r="D358" s="163"/>
      <c r="E358" s="163"/>
      <c r="F358" s="163"/>
      <c r="G358" s="163"/>
      <c r="H358" s="163"/>
    </row>
    <row r="359" spans="1:8">
      <c r="A359" s="163"/>
      <c r="B359" s="163"/>
      <c r="C359" s="163"/>
      <c r="D359" s="163"/>
      <c r="E359" s="163"/>
      <c r="F359" s="163"/>
      <c r="G359" s="163"/>
      <c r="H359" s="163"/>
    </row>
    <row r="360" spans="1:8">
      <c r="A360" s="163"/>
      <c r="B360" s="163"/>
      <c r="C360" s="163"/>
      <c r="D360" s="163"/>
      <c r="E360" s="163"/>
      <c r="F360" s="163"/>
      <c r="G360" s="163"/>
      <c r="H360" s="163"/>
    </row>
    <row r="361" ht="16.5" customHeight="1" spans="1:8">
      <c r="A361" s="163"/>
      <c r="B361" s="163"/>
      <c r="C361" s="163"/>
      <c r="D361" s="163"/>
      <c r="E361" s="163"/>
      <c r="F361" s="163"/>
      <c r="G361" s="163"/>
      <c r="H361" s="163"/>
    </row>
    <row r="362" s="93" customFormat="1" ht="13.5" customHeight="1" spans="1:8">
      <c r="A362" s="137"/>
      <c r="B362" s="137"/>
      <c r="C362" s="137"/>
      <c r="D362" s="137"/>
      <c r="E362" s="137"/>
      <c r="F362" s="137"/>
      <c r="G362" s="137"/>
      <c r="H362" s="137"/>
    </row>
    <row r="363" s="93" customFormat="1" ht="13.5" customHeight="1" spans="1:8">
      <c r="A363" s="137"/>
      <c r="B363" s="137"/>
      <c r="C363" s="137"/>
      <c r="D363" s="137"/>
      <c r="E363" s="137"/>
      <c r="F363" s="137"/>
      <c r="G363" s="137"/>
      <c r="H363" s="137"/>
    </row>
    <row r="364" spans="1:8">
      <c r="A364" s="163"/>
      <c r="B364" s="163"/>
      <c r="C364" s="163"/>
      <c r="D364" s="163"/>
      <c r="E364" s="163"/>
      <c r="F364" s="163"/>
      <c r="G364" s="163"/>
      <c r="H364" s="163"/>
    </row>
    <row r="365" spans="1:8">
      <c r="A365" s="163"/>
      <c r="B365" s="163"/>
      <c r="C365" s="163"/>
      <c r="D365" s="163"/>
      <c r="E365" s="163"/>
      <c r="F365" s="163"/>
      <c r="G365" s="163"/>
      <c r="H365" s="163"/>
    </row>
    <row r="366" spans="1:8">
      <c r="A366" s="163"/>
      <c r="B366" s="163"/>
      <c r="C366" s="163"/>
      <c r="D366" s="163"/>
      <c r="E366" s="163"/>
      <c r="F366" s="163"/>
      <c r="G366" s="163"/>
      <c r="H366" s="163"/>
    </row>
    <row r="367" spans="1:8">
      <c r="A367" s="163"/>
      <c r="B367" s="163"/>
      <c r="C367" s="163"/>
      <c r="D367" s="163"/>
      <c r="E367" s="163"/>
      <c r="F367" s="163"/>
      <c r="G367" s="163"/>
      <c r="H367" s="163"/>
    </row>
    <row r="368" spans="1:8">
      <c r="A368" s="163"/>
      <c r="B368" s="163"/>
      <c r="C368" s="163"/>
      <c r="D368" s="163"/>
      <c r="E368" s="163"/>
      <c r="F368" s="163"/>
      <c r="G368" s="163"/>
      <c r="H368" s="163"/>
    </row>
    <row r="369" spans="1:8">
      <c r="A369" s="163"/>
      <c r="B369" s="163"/>
      <c r="C369" s="163"/>
      <c r="D369" s="163"/>
      <c r="E369" s="163"/>
      <c r="F369" s="163"/>
      <c r="G369" s="163"/>
      <c r="H369" s="163"/>
    </row>
    <row r="370" spans="1:8">
      <c r="A370" s="163"/>
      <c r="B370" s="163"/>
      <c r="C370" s="163"/>
      <c r="D370" s="163"/>
      <c r="E370" s="163"/>
      <c r="F370" s="163"/>
      <c r="G370" s="163"/>
      <c r="H370" s="163"/>
    </row>
    <row r="371" spans="1:8">
      <c r="A371" s="163"/>
      <c r="B371" s="163"/>
      <c r="C371" s="163"/>
      <c r="D371" s="163"/>
      <c r="E371" s="163"/>
      <c r="F371" s="163"/>
      <c r="G371" s="163"/>
      <c r="H371" s="163"/>
    </row>
    <row r="372" spans="1:8">
      <c r="A372" s="198"/>
      <c r="B372" s="198"/>
      <c r="C372" s="198"/>
      <c r="D372" s="198"/>
      <c r="E372" s="198"/>
      <c r="F372" s="198"/>
      <c r="G372" s="198"/>
      <c r="H372" s="198"/>
    </row>
    <row r="373" spans="1:8">
      <c r="A373" s="198"/>
      <c r="B373" s="198"/>
      <c r="C373" s="198"/>
      <c r="D373" s="198"/>
      <c r="E373" s="198"/>
      <c r="F373" s="198"/>
      <c r="G373" s="198"/>
      <c r="H373" s="198"/>
    </row>
    <row r="374" spans="1:8">
      <c r="A374" s="198"/>
      <c r="B374" s="198"/>
      <c r="C374" s="198"/>
      <c r="D374" s="198"/>
      <c r="E374" s="198"/>
      <c r="F374" s="198"/>
      <c r="G374" s="198"/>
      <c r="H374" s="198"/>
    </row>
    <row r="375" ht="15" customHeight="1" spans="1:8">
      <c r="A375" s="198"/>
      <c r="B375" s="198"/>
      <c r="C375" s="198"/>
      <c r="D375" s="198"/>
      <c r="E375" s="198"/>
      <c r="F375" s="198"/>
      <c r="G375" s="198"/>
      <c r="H375" s="198"/>
    </row>
    <row r="376" ht="15" customHeight="1" spans="1:1">
      <c r="A376" s="95" t="s">
        <v>767</v>
      </c>
    </row>
    <row r="377" ht="12.75" customHeight="1" spans="1:2">
      <c r="A377" s="96" t="s">
        <v>1017</v>
      </c>
      <c r="B377" s="96"/>
    </row>
    <row r="378" ht="12.75" customHeight="1"/>
  </sheetData>
  <sheetProtection password="A9CD" sheet="1" objects="1"/>
  <mergeCells count="128">
    <mergeCell ref="A1:B1"/>
    <mergeCell ref="A2:B2"/>
    <mergeCell ref="A5:H5"/>
    <mergeCell ref="A6:H6"/>
    <mergeCell ref="E9:F9"/>
    <mergeCell ref="A53:B53"/>
    <mergeCell ref="A56:H56"/>
    <mergeCell ref="A57:H57"/>
    <mergeCell ref="E60:F60"/>
    <mergeCell ref="A105:B105"/>
    <mergeCell ref="A108:H108"/>
    <mergeCell ref="A109:H109"/>
    <mergeCell ref="E112:F112"/>
    <mergeCell ref="A157:B157"/>
    <mergeCell ref="A160:H160"/>
    <mergeCell ref="A161:H161"/>
    <mergeCell ref="E164:F164"/>
    <mergeCell ref="A211:B211"/>
    <mergeCell ref="A214:H214"/>
    <mergeCell ref="A215:H215"/>
    <mergeCell ref="E218:F218"/>
    <mergeCell ref="A264:B264"/>
    <mergeCell ref="A267:H267"/>
    <mergeCell ref="A268:H268"/>
    <mergeCell ref="E271:F271"/>
    <mergeCell ref="A316:B316"/>
    <mergeCell ref="A319:H319"/>
    <mergeCell ref="A320:H320"/>
    <mergeCell ref="E323:F323"/>
    <mergeCell ref="A340:H340"/>
    <mergeCell ref="A342:B342"/>
    <mergeCell ref="C342:D342"/>
    <mergeCell ref="E342:F342"/>
    <mergeCell ref="E346:H346"/>
    <mergeCell ref="A347:D347"/>
    <mergeCell ref="E347:H347"/>
    <mergeCell ref="B348:D348"/>
    <mergeCell ref="A377:B377"/>
    <mergeCell ref="A9:A12"/>
    <mergeCell ref="A60:A63"/>
    <mergeCell ref="A112:A115"/>
    <mergeCell ref="A164:A167"/>
    <mergeCell ref="A218:A221"/>
    <mergeCell ref="A271:A274"/>
    <mergeCell ref="A323:A326"/>
    <mergeCell ref="A336:A337"/>
    <mergeCell ref="A338:A339"/>
    <mergeCell ref="B9:B12"/>
    <mergeCell ref="B60:B63"/>
    <mergeCell ref="B112:B115"/>
    <mergeCell ref="B164:B167"/>
    <mergeCell ref="B218:B221"/>
    <mergeCell ref="B271:B274"/>
    <mergeCell ref="B323:B326"/>
    <mergeCell ref="B336:B337"/>
    <mergeCell ref="B338:B339"/>
    <mergeCell ref="C9:C12"/>
    <mergeCell ref="C60:C63"/>
    <mergeCell ref="C112:C115"/>
    <mergeCell ref="C164:C167"/>
    <mergeCell ref="C218:C221"/>
    <mergeCell ref="C271:C274"/>
    <mergeCell ref="C323:C326"/>
    <mergeCell ref="C336:C337"/>
    <mergeCell ref="C338:C339"/>
    <mergeCell ref="D9:D11"/>
    <mergeCell ref="D60:D62"/>
    <mergeCell ref="D96:D97"/>
    <mergeCell ref="D112:D114"/>
    <mergeCell ref="D164:D166"/>
    <mergeCell ref="D218:D220"/>
    <mergeCell ref="D229:D230"/>
    <mergeCell ref="D271:D273"/>
    <mergeCell ref="D323:D325"/>
    <mergeCell ref="D336:D337"/>
    <mergeCell ref="D338:D339"/>
    <mergeCell ref="E10:E11"/>
    <mergeCell ref="E61:E62"/>
    <mergeCell ref="E96:E97"/>
    <mergeCell ref="E113:E114"/>
    <mergeCell ref="E165:E166"/>
    <mergeCell ref="E219:E220"/>
    <mergeCell ref="E229:E230"/>
    <mergeCell ref="E272:E273"/>
    <mergeCell ref="E324:E325"/>
    <mergeCell ref="E336:E337"/>
    <mergeCell ref="E338:E339"/>
    <mergeCell ref="F10:F11"/>
    <mergeCell ref="F61:F62"/>
    <mergeCell ref="F96:F97"/>
    <mergeCell ref="F113:F114"/>
    <mergeCell ref="F165:F166"/>
    <mergeCell ref="F219:F220"/>
    <mergeCell ref="F229:F230"/>
    <mergeCell ref="F272:F273"/>
    <mergeCell ref="F324:F325"/>
    <mergeCell ref="F336:F337"/>
    <mergeCell ref="F338:F339"/>
    <mergeCell ref="G9:G12"/>
    <mergeCell ref="G60:G63"/>
    <mergeCell ref="G96:G97"/>
    <mergeCell ref="G112:G115"/>
    <mergeCell ref="G164:G167"/>
    <mergeCell ref="G218:G221"/>
    <mergeCell ref="G229:G230"/>
    <mergeCell ref="G271:G274"/>
    <mergeCell ref="G323:G326"/>
    <mergeCell ref="G336:G337"/>
    <mergeCell ref="G338:G339"/>
    <mergeCell ref="H9:H11"/>
    <mergeCell ref="H60:H62"/>
    <mergeCell ref="H96:H97"/>
    <mergeCell ref="H112:H114"/>
    <mergeCell ref="H164:H166"/>
    <mergeCell ref="H218:H220"/>
    <mergeCell ref="H229:H230"/>
    <mergeCell ref="H245:H246"/>
    <mergeCell ref="H271:H273"/>
    <mergeCell ref="H323:H325"/>
    <mergeCell ref="H336:H337"/>
    <mergeCell ref="H338:H339"/>
    <mergeCell ref="A362:H363"/>
    <mergeCell ref="A313:H314"/>
    <mergeCell ref="A261:H262"/>
    <mergeCell ref="A208:H209"/>
    <mergeCell ref="A154:H155"/>
    <mergeCell ref="A102:H103"/>
    <mergeCell ref="A50:H51"/>
  </mergeCells>
  <pageMargins left="0.479861111111111" right="0.129861111111111" top="0.55" bottom="0.75" header="0.3" footer="0.3"/>
  <pageSetup paperSize="1" orientation="portrait" verticalDpi="300"/>
  <headerFooter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Z84"/>
  <sheetViews>
    <sheetView tabSelected="1" zoomScale="85" zoomScaleNormal="85" workbookViewId="0">
      <selection activeCell="K29" sqref="K29"/>
    </sheetView>
  </sheetViews>
  <sheetFormatPr defaultColWidth="7.859375" defaultRowHeight="10.8"/>
  <cols>
    <col min="1" max="1" width="40.5703125" style="5" customWidth="1"/>
    <col min="2" max="2" width="9" style="6" customWidth="1"/>
    <col min="3" max="3" width="6.7109375" style="6" customWidth="1"/>
    <col min="4" max="4" width="15.5703125" style="7" customWidth="1"/>
    <col min="5" max="6" width="15.2890625" style="7" customWidth="1"/>
    <col min="7" max="7" width="15.140625" style="7" customWidth="1"/>
    <col min="8" max="8" width="15.2890625" style="7" customWidth="1"/>
    <col min="9" max="9" width="7.859375" style="8"/>
    <col min="10" max="14" width="14.2890625" style="8" customWidth="1"/>
    <col min="15" max="15" width="15.7109375" style="8" customWidth="1"/>
    <col min="16" max="256" width="7.859375" style="8"/>
    <col min="257" max="257" width="42" style="8" customWidth="1"/>
    <col min="258" max="258" width="9" style="8" customWidth="1"/>
    <col min="259" max="259" width="6.7109375" style="8" customWidth="1"/>
    <col min="260" max="260" width="16.5703125" style="8" customWidth="1"/>
    <col min="261" max="264" width="16.140625" style="8" customWidth="1"/>
    <col min="265" max="265" width="7.859375" style="8"/>
    <col min="266" max="270" width="14.2890625" style="8" customWidth="1"/>
    <col min="271" max="271" width="15.7109375" style="8" customWidth="1"/>
    <col min="272" max="512" width="7.859375" style="8"/>
    <col min="513" max="513" width="42" style="8" customWidth="1"/>
    <col min="514" max="514" width="9" style="8" customWidth="1"/>
    <col min="515" max="515" width="6.7109375" style="8" customWidth="1"/>
    <col min="516" max="516" width="16.5703125" style="8" customWidth="1"/>
    <col min="517" max="520" width="16.140625" style="8" customWidth="1"/>
    <col min="521" max="521" width="7.859375" style="8"/>
    <col min="522" max="526" width="14.2890625" style="8" customWidth="1"/>
    <col min="527" max="527" width="15.7109375" style="8" customWidth="1"/>
    <col min="528" max="768" width="7.859375" style="8"/>
    <col min="769" max="769" width="42" style="8" customWidth="1"/>
    <col min="770" max="770" width="9" style="8" customWidth="1"/>
    <col min="771" max="771" width="6.7109375" style="8" customWidth="1"/>
    <col min="772" max="772" width="16.5703125" style="8" customWidth="1"/>
    <col min="773" max="776" width="16.140625" style="8" customWidth="1"/>
    <col min="777" max="777" width="7.859375" style="8"/>
    <col min="778" max="782" width="14.2890625" style="8" customWidth="1"/>
    <col min="783" max="783" width="15.7109375" style="8" customWidth="1"/>
    <col min="784" max="1024" width="7.859375" style="8"/>
    <col min="1025" max="1025" width="42" style="8" customWidth="1"/>
    <col min="1026" max="1026" width="9" style="8" customWidth="1"/>
    <col min="1027" max="1027" width="6.7109375" style="8" customWidth="1"/>
    <col min="1028" max="1028" width="16.5703125" style="8" customWidth="1"/>
    <col min="1029" max="1032" width="16.140625" style="8" customWidth="1"/>
    <col min="1033" max="1033" width="7.859375" style="8"/>
    <col min="1034" max="1038" width="14.2890625" style="8" customWidth="1"/>
    <col min="1039" max="1039" width="15.7109375" style="8" customWidth="1"/>
    <col min="1040" max="1280" width="7.859375" style="8"/>
    <col min="1281" max="1281" width="42" style="8" customWidth="1"/>
    <col min="1282" max="1282" width="9" style="8" customWidth="1"/>
    <col min="1283" max="1283" width="6.7109375" style="8" customWidth="1"/>
    <col min="1284" max="1284" width="16.5703125" style="8" customWidth="1"/>
    <col min="1285" max="1288" width="16.140625" style="8" customWidth="1"/>
    <col min="1289" max="1289" width="7.859375" style="8"/>
    <col min="1290" max="1294" width="14.2890625" style="8" customWidth="1"/>
    <col min="1295" max="1295" width="15.7109375" style="8" customWidth="1"/>
    <col min="1296" max="1536" width="7.859375" style="8"/>
    <col min="1537" max="1537" width="42" style="8" customWidth="1"/>
    <col min="1538" max="1538" width="9" style="8" customWidth="1"/>
    <col min="1539" max="1539" width="6.7109375" style="8" customWidth="1"/>
    <col min="1540" max="1540" width="16.5703125" style="8" customWidth="1"/>
    <col min="1541" max="1544" width="16.140625" style="8" customWidth="1"/>
    <col min="1545" max="1545" width="7.859375" style="8"/>
    <col min="1546" max="1550" width="14.2890625" style="8" customWidth="1"/>
    <col min="1551" max="1551" width="15.7109375" style="8" customWidth="1"/>
    <col min="1552" max="1792" width="7.859375" style="8"/>
    <col min="1793" max="1793" width="42" style="8" customWidth="1"/>
    <col min="1794" max="1794" width="9" style="8" customWidth="1"/>
    <col min="1795" max="1795" width="6.7109375" style="8" customWidth="1"/>
    <col min="1796" max="1796" width="16.5703125" style="8" customWidth="1"/>
    <col min="1797" max="1800" width="16.140625" style="8" customWidth="1"/>
    <col min="1801" max="1801" width="7.859375" style="8"/>
    <col min="1802" max="1806" width="14.2890625" style="8" customWidth="1"/>
    <col min="1807" max="1807" width="15.7109375" style="8" customWidth="1"/>
    <col min="1808" max="2048" width="7.859375" style="8"/>
    <col min="2049" max="2049" width="42" style="8" customWidth="1"/>
    <col min="2050" max="2050" width="9" style="8" customWidth="1"/>
    <col min="2051" max="2051" width="6.7109375" style="8" customWidth="1"/>
    <col min="2052" max="2052" width="16.5703125" style="8" customWidth="1"/>
    <col min="2053" max="2056" width="16.140625" style="8" customWidth="1"/>
    <col min="2057" max="2057" width="7.859375" style="8"/>
    <col min="2058" max="2062" width="14.2890625" style="8" customWidth="1"/>
    <col min="2063" max="2063" width="15.7109375" style="8" customWidth="1"/>
    <col min="2064" max="2304" width="7.859375" style="8"/>
    <col min="2305" max="2305" width="42" style="8" customWidth="1"/>
    <col min="2306" max="2306" width="9" style="8" customWidth="1"/>
    <col min="2307" max="2307" width="6.7109375" style="8" customWidth="1"/>
    <col min="2308" max="2308" width="16.5703125" style="8" customWidth="1"/>
    <col min="2309" max="2312" width="16.140625" style="8" customWidth="1"/>
    <col min="2313" max="2313" width="7.859375" style="8"/>
    <col min="2314" max="2318" width="14.2890625" style="8" customWidth="1"/>
    <col min="2319" max="2319" width="15.7109375" style="8" customWidth="1"/>
    <col min="2320" max="2560" width="7.859375" style="8"/>
    <col min="2561" max="2561" width="42" style="8" customWidth="1"/>
    <col min="2562" max="2562" width="9" style="8" customWidth="1"/>
    <col min="2563" max="2563" width="6.7109375" style="8" customWidth="1"/>
    <col min="2564" max="2564" width="16.5703125" style="8" customWidth="1"/>
    <col min="2565" max="2568" width="16.140625" style="8" customWidth="1"/>
    <col min="2569" max="2569" width="7.859375" style="8"/>
    <col min="2570" max="2574" width="14.2890625" style="8" customWidth="1"/>
    <col min="2575" max="2575" width="15.7109375" style="8" customWidth="1"/>
    <col min="2576" max="2816" width="7.859375" style="8"/>
    <col min="2817" max="2817" width="42" style="8" customWidth="1"/>
    <col min="2818" max="2818" width="9" style="8" customWidth="1"/>
    <col min="2819" max="2819" width="6.7109375" style="8" customWidth="1"/>
    <col min="2820" max="2820" width="16.5703125" style="8" customWidth="1"/>
    <col min="2821" max="2824" width="16.140625" style="8" customWidth="1"/>
    <col min="2825" max="2825" width="7.859375" style="8"/>
    <col min="2826" max="2830" width="14.2890625" style="8" customWidth="1"/>
    <col min="2831" max="2831" width="15.7109375" style="8" customWidth="1"/>
    <col min="2832" max="3072" width="7.859375" style="8"/>
    <col min="3073" max="3073" width="42" style="8" customWidth="1"/>
    <col min="3074" max="3074" width="9" style="8" customWidth="1"/>
    <col min="3075" max="3075" width="6.7109375" style="8" customWidth="1"/>
    <col min="3076" max="3076" width="16.5703125" style="8" customWidth="1"/>
    <col min="3077" max="3080" width="16.140625" style="8" customWidth="1"/>
    <col min="3081" max="3081" width="7.859375" style="8"/>
    <col min="3082" max="3086" width="14.2890625" style="8" customWidth="1"/>
    <col min="3087" max="3087" width="15.7109375" style="8" customWidth="1"/>
    <col min="3088" max="3328" width="7.859375" style="8"/>
    <col min="3329" max="3329" width="42" style="8" customWidth="1"/>
    <col min="3330" max="3330" width="9" style="8" customWidth="1"/>
    <col min="3331" max="3331" width="6.7109375" style="8" customWidth="1"/>
    <col min="3332" max="3332" width="16.5703125" style="8" customWidth="1"/>
    <col min="3333" max="3336" width="16.140625" style="8" customWidth="1"/>
    <col min="3337" max="3337" width="7.859375" style="8"/>
    <col min="3338" max="3342" width="14.2890625" style="8" customWidth="1"/>
    <col min="3343" max="3343" width="15.7109375" style="8" customWidth="1"/>
    <col min="3344" max="3584" width="7.859375" style="8"/>
    <col min="3585" max="3585" width="42" style="8" customWidth="1"/>
    <col min="3586" max="3586" width="9" style="8" customWidth="1"/>
    <col min="3587" max="3587" width="6.7109375" style="8" customWidth="1"/>
    <col min="3588" max="3588" width="16.5703125" style="8" customWidth="1"/>
    <col min="3589" max="3592" width="16.140625" style="8" customWidth="1"/>
    <col min="3593" max="3593" width="7.859375" style="8"/>
    <col min="3594" max="3598" width="14.2890625" style="8" customWidth="1"/>
    <col min="3599" max="3599" width="15.7109375" style="8" customWidth="1"/>
    <col min="3600" max="3840" width="7.859375" style="8"/>
    <col min="3841" max="3841" width="42" style="8" customWidth="1"/>
    <col min="3842" max="3842" width="9" style="8" customWidth="1"/>
    <col min="3843" max="3843" width="6.7109375" style="8" customWidth="1"/>
    <col min="3844" max="3844" width="16.5703125" style="8" customWidth="1"/>
    <col min="3845" max="3848" width="16.140625" style="8" customWidth="1"/>
    <col min="3849" max="3849" width="7.859375" style="8"/>
    <col min="3850" max="3854" width="14.2890625" style="8" customWidth="1"/>
    <col min="3855" max="3855" width="15.7109375" style="8" customWidth="1"/>
    <col min="3856" max="4096" width="7.859375" style="8"/>
    <col min="4097" max="4097" width="42" style="8" customWidth="1"/>
    <col min="4098" max="4098" width="9" style="8" customWidth="1"/>
    <col min="4099" max="4099" width="6.7109375" style="8" customWidth="1"/>
    <col min="4100" max="4100" width="16.5703125" style="8" customWidth="1"/>
    <col min="4101" max="4104" width="16.140625" style="8" customWidth="1"/>
    <col min="4105" max="4105" width="7.859375" style="8"/>
    <col min="4106" max="4110" width="14.2890625" style="8" customWidth="1"/>
    <col min="4111" max="4111" width="15.7109375" style="8" customWidth="1"/>
    <col min="4112" max="4352" width="7.859375" style="8"/>
    <col min="4353" max="4353" width="42" style="8" customWidth="1"/>
    <col min="4354" max="4354" width="9" style="8" customWidth="1"/>
    <col min="4355" max="4355" width="6.7109375" style="8" customWidth="1"/>
    <col min="4356" max="4356" width="16.5703125" style="8" customWidth="1"/>
    <col min="4357" max="4360" width="16.140625" style="8" customWidth="1"/>
    <col min="4361" max="4361" width="7.859375" style="8"/>
    <col min="4362" max="4366" width="14.2890625" style="8" customWidth="1"/>
    <col min="4367" max="4367" width="15.7109375" style="8" customWidth="1"/>
    <col min="4368" max="4608" width="7.859375" style="8"/>
    <col min="4609" max="4609" width="42" style="8" customWidth="1"/>
    <col min="4610" max="4610" width="9" style="8" customWidth="1"/>
    <col min="4611" max="4611" width="6.7109375" style="8" customWidth="1"/>
    <col min="4612" max="4612" width="16.5703125" style="8" customWidth="1"/>
    <col min="4613" max="4616" width="16.140625" style="8" customWidth="1"/>
    <col min="4617" max="4617" width="7.859375" style="8"/>
    <col min="4618" max="4622" width="14.2890625" style="8" customWidth="1"/>
    <col min="4623" max="4623" width="15.7109375" style="8" customWidth="1"/>
    <col min="4624" max="4864" width="7.859375" style="8"/>
    <col min="4865" max="4865" width="42" style="8" customWidth="1"/>
    <col min="4866" max="4866" width="9" style="8" customWidth="1"/>
    <col min="4867" max="4867" width="6.7109375" style="8" customWidth="1"/>
    <col min="4868" max="4868" width="16.5703125" style="8" customWidth="1"/>
    <col min="4869" max="4872" width="16.140625" style="8" customWidth="1"/>
    <col min="4873" max="4873" width="7.859375" style="8"/>
    <col min="4874" max="4878" width="14.2890625" style="8" customWidth="1"/>
    <col min="4879" max="4879" width="15.7109375" style="8" customWidth="1"/>
    <col min="4880" max="5120" width="7.859375" style="8"/>
    <col min="5121" max="5121" width="42" style="8" customWidth="1"/>
    <col min="5122" max="5122" width="9" style="8" customWidth="1"/>
    <col min="5123" max="5123" width="6.7109375" style="8" customWidth="1"/>
    <col min="5124" max="5124" width="16.5703125" style="8" customWidth="1"/>
    <col min="5125" max="5128" width="16.140625" style="8" customWidth="1"/>
    <col min="5129" max="5129" width="7.859375" style="8"/>
    <col min="5130" max="5134" width="14.2890625" style="8" customWidth="1"/>
    <col min="5135" max="5135" width="15.7109375" style="8" customWidth="1"/>
    <col min="5136" max="5376" width="7.859375" style="8"/>
    <col min="5377" max="5377" width="42" style="8" customWidth="1"/>
    <col min="5378" max="5378" width="9" style="8" customWidth="1"/>
    <col min="5379" max="5379" width="6.7109375" style="8" customWidth="1"/>
    <col min="5380" max="5380" width="16.5703125" style="8" customWidth="1"/>
    <col min="5381" max="5384" width="16.140625" style="8" customWidth="1"/>
    <col min="5385" max="5385" width="7.859375" style="8"/>
    <col min="5386" max="5390" width="14.2890625" style="8" customWidth="1"/>
    <col min="5391" max="5391" width="15.7109375" style="8" customWidth="1"/>
    <col min="5392" max="5632" width="7.859375" style="8"/>
    <col min="5633" max="5633" width="42" style="8" customWidth="1"/>
    <col min="5634" max="5634" width="9" style="8" customWidth="1"/>
    <col min="5635" max="5635" width="6.7109375" style="8" customWidth="1"/>
    <col min="5636" max="5636" width="16.5703125" style="8" customWidth="1"/>
    <col min="5637" max="5640" width="16.140625" style="8" customWidth="1"/>
    <col min="5641" max="5641" width="7.859375" style="8"/>
    <col min="5642" max="5646" width="14.2890625" style="8" customWidth="1"/>
    <col min="5647" max="5647" width="15.7109375" style="8" customWidth="1"/>
    <col min="5648" max="5888" width="7.859375" style="8"/>
    <col min="5889" max="5889" width="42" style="8" customWidth="1"/>
    <col min="5890" max="5890" width="9" style="8" customWidth="1"/>
    <col min="5891" max="5891" width="6.7109375" style="8" customWidth="1"/>
    <col min="5892" max="5892" width="16.5703125" style="8" customWidth="1"/>
    <col min="5893" max="5896" width="16.140625" style="8" customWidth="1"/>
    <col min="5897" max="5897" width="7.859375" style="8"/>
    <col min="5898" max="5902" width="14.2890625" style="8" customWidth="1"/>
    <col min="5903" max="5903" width="15.7109375" style="8" customWidth="1"/>
    <col min="5904" max="6144" width="7.859375" style="8"/>
    <col min="6145" max="6145" width="42" style="8" customWidth="1"/>
    <col min="6146" max="6146" width="9" style="8" customWidth="1"/>
    <col min="6147" max="6147" width="6.7109375" style="8" customWidth="1"/>
    <col min="6148" max="6148" width="16.5703125" style="8" customWidth="1"/>
    <col min="6149" max="6152" width="16.140625" style="8" customWidth="1"/>
    <col min="6153" max="6153" width="7.859375" style="8"/>
    <col min="6154" max="6158" width="14.2890625" style="8" customWidth="1"/>
    <col min="6159" max="6159" width="15.7109375" style="8" customWidth="1"/>
    <col min="6160" max="6400" width="7.859375" style="8"/>
    <col min="6401" max="6401" width="42" style="8" customWidth="1"/>
    <col min="6402" max="6402" width="9" style="8" customWidth="1"/>
    <col min="6403" max="6403" width="6.7109375" style="8" customWidth="1"/>
    <col min="6404" max="6404" width="16.5703125" style="8" customWidth="1"/>
    <col min="6405" max="6408" width="16.140625" style="8" customWidth="1"/>
    <col min="6409" max="6409" width="7.859375" style="8"/>
    <col min="6410" max="6414" width="14.2890625" style="8" customWidth="1"/>
    <col min="6415" max="6415" width="15.7109375" style="8" customWidth="1"/>
    <col min="6416" max="6656" width="7.859375" style="8"/>
    <col min="6657" max="6657" width="42" style="8" customWidth="1"/>
    <col min="6658" max="6658" width="9" style="8" customWidth="1"/>
    <col min="6659" max="6659" width="6.7109375" style="8" customWidth="1"/>
    <col min="6660" max="6660" width="16.5703125" style="8" customWidth="1"/>
    <col min="6661" max="6664" width="16.140625" style="8" customWidth="1"/>
    <col min="6665" max="6665" width="7.859375" style="8"/>
    <col min="6666" max="6670" width="14.2890625" style="8" customWidth="1"/>
    <col min="6671" max="6671" width="15.7109375" style="8" customWidth="1"/>
    <col min="6672" max="6912" width="7.859375" style="8"/>
    <col min="6913" max="6913" width="42" style="8" customWidth="1"/>
    <col min="6914" max="6914" width="9" style="8" customWidth="1"/>
    <col min="6915" max="6915" width="6.7109375" style="8" customWidth="1"/>
    <col min="6916" max="6916" width="16.5703125" style="8" customWidth="1"/>
    <col min="6917" max="6920" width="16.140625" style="8" customWidth="1"/>
    <col min="6921" max="6921" width="7.859375" style="8"/>
    <col min="6922" max="6926" width="14.2890625" style="8" customWidth="1"/>
    <col min="6927" max="6927" width="15.7109375" style="8" customWidth="1"/>
    <col min="6928" max="7168" width="7.859375" style="8"/>
    <col min="7169" max="7169" width="42" style="8" customWidth="1"/>
    <col min="7170" max="7170" width="9" style="8" customWidth="1"/>
    <col min="7171" max="7171" width="6.7109375" style="8" customWidth="1"/>
    <col min="7172" max="7172" width="16.5703125" style="8" customWidth="1"/>
    <col min="7173" max="7176" width="16.140625" style="8" customWidth="1"/>
    <col min="7177" max="7177" width="7.859375" style="8"/>
    <col min="7178" max="7182" width="14.2890625" style="8" customWidth="1"/>
    <col min="7183" max="7183" width="15.7109375" style="8" customWidth="1"/>
    <col min="7184" max="7424" width="7.859375" style="8"/>
    <col min="7425" max="7425" width="42" style="8" customWidth="1"/>
    <col min="7426" max="7426" width="9" style="8" customWidth="1"/>
    <col min="7427" max="7427" width="6.7109375" style="8" customWidth="1"/>
    <col min="7428" max="7428" width="16.5703125" style="8" customWidth="1"/>
    <col min="7429" max="7432" width="16.140625" style="8" customWidth="1"/>
    <col min="7433" max="7433" width="7.859375" style="8"/>
    <col min="7434" max="7438" width="14.2890625" style="8" customWidth="1"/>
    <col min="7439" max="7439" width="15.7109375" style="8" customWidth="1"/>
    <col min="7440" max="7680" width="7.859375" style="8"/>
    <col min="7681" max="7681" width="42" style="8" customWidth="1"/>
    <col min="7682" max="7682" width="9" style="8" customWidth="1"/>
    <col min="7683" max="7683" width="6.7109375" style="8" customWidth="1"/>
    <col min="7684" max="7684" width="16.5703125" style="8" customWidth="1"/>
    <col min="7685" max="7688" width="16.140625" style="8" customWidth="1"/>
    <col min="7689" max="7689" width="7.859375" style="8"/>
    <col min="7690" max="7694" width="14.2890625" style="8" customWidth="1"/>
    <col min="7695" max="7695" width="15.7109375" style="8" customWidth="1"/>
    <col min="7696" max="7936" width="7.859375" style="8"/>
    <col min="7937" max="7937" width="42" style="8" customWidth="1"/>
    <col min="7938" max="7938" width="9" style="8" customWidth="1"/>
    <col min="7939" max="7939" width="6.7109375" style="8" customWidth="1"/>
    <col min="7940" max="7940" width="16.5703125" style="8" customWidth="1"/>
    <col min="7941" max="7944" width="16.140625" style="8" customWidth="1"/>
    <col min="7945" max="7945" width="7.859375" style="8"/>
    <col min="7946" max="7950" width="14.2890625" style="8" customWidth="1"/>
    <col min="7951" max="7951" width="15.7109375" style="8" customWidth="1"/>
    <col min="7952" max="8192" width="7.859375" style="8"/>
    <col min="8193" max="8193" width="42" style="8" customWidth="1"/>
    <col min="8194" max="8194" width="9" style="8" customWidth="1"/>
    <col min="8195" max="8195" width="6.7109375" style="8" customWidth="1"/>
    <col min="8196" max="8196" width="16.5703125" style="8" customWidth="1"/>
    <col min="8197" max="8200" width="16.140625" style="8" customWidth="1"/>
    <col min="8201" max="8201" width="7.859375" style="8"/>
    <col min="8202" max="8206" width="14.2890625" style="8" customWidth="1"/>
    <col min="8207" max="8207" width="15.7109375" style="8" customWidth="1"/>
    <col min="8208" max="8448" width="7.859375" style="8"/>
    <col min="8449" max="8449" width="42" style="8" customWidth="1"/>
    <col min="8450" max="8450" width="9" style="8" customWidth="1"/>
    <col min="8451" max="8451" width="6.7109375" style="8" customWidth="1"/>
    <col min="8452" max="8452" width="16.5703125" style="8" customWidth="1"/>
    <col min="8453" max="8456" width="16.140625" style="8" customWidth="1"/>
    <col min="8457" max="8457" width="7.859375" style="8"/>
    <col min="8458" max="8462" width="14.2890625" style="8" customWidth="1"/>
    <col min="8463" max="8463" width="15.7109375" style="8" customWidth="1"/>
    <col min="8464" max="8704" width="7.859375" style="8"/>
    <col min="8705" max="8705" width="42" style="8" customWidth="1"/>
    <col min="8706" max="8706" width="9" style="8" customWidth="1"/>
    <col min="8707" max="8707" width="6.7109375" style="8" customWidth="1"/>
    <col min="8708" max="8708" width="16.5703125" style="8" customWidth="1"/>
    <col min="8709" max="8712" width="16.140625" style="8" customWidth="1"/>
    <col min="8713" max="8713" width="7.859375" style="8"/>
    <col min="8714" max="8718" width="14.2890625" style="8" customWidth="1"/>
    <col min="8719" max="8719" width="15.7109375" style="8" customWidth="1"/>
    <col min="8720" max="8960" width="7.859375" style="8"/>
    <col min="8961" max="8961" width="42" style="8" customWidth="1"/>
    <col min="8962" max="8962" width="9" style="8" customWidth="1"/>
    <col min="8963" max="8963" width="6.7109375" style="8" customWidth="1"/>
    <col min="8964" max="8964" width="16.5703125" style="8" customWidth="1"/>
    <col min="8965" max="8968" width="16.140625" style="8" customWidth="1"/>
    <col min="8969" max="8969" width="7.859375" style="8"/>
    <col min="8970" max="8974" width="14.2890625" style="8" customWidth="1"/>
    <col min="8975" max="8975" width="15.7109375" style="8" customWidth="1"/>
    <col min="8976" max="9216" width="7.859375" style="8"/>
    <col min="9217" max="9217" width="42" style="8" customWidth="1"/>
    <col min="9218" max="9218" width="9" style="8" customWidth="1"/>
    <col min="9219" max="9219" width="6.7109375" style="8" customWidth="1"/>
    <col min="9220" max="9220" width="16.5703125" style="8" customWidth="1"/>
    <col min="9221" max="9224" width="16.140625" style="8" customWidth="1"/>
    <col min="9225" max="9225" width="7.859375" style="8"/>
    <col min="9226" max="9230" width="14.2890625" style="8" customWidth="1"/>
    <col min="9231" max="9231" width="15.7109375" style="8" customWidth="1"/>
    <col min="9232" max="9472" width="7.859375" style="8"/>
    <col min="9473" max="9473" width="42" style="8" customWidth="1"/>
    <col min="9474" max="9474" width="9" style="8" customWidth="1"/>
    <col min="9475" max="9475" width="6.7109375" style="8" customWidth="1"/>
    <col min="9476" max="9476" width="16.5703125" style="8" customWidth="1"/>
    <col min="9477" max="9480" width="16.140625" style="8" customWidth="1"/>
    <col min="9481" max="9481" width="7.859375" style="8"/>
    <col min="9482" max="9486" width="14.2890625" style="8" customWidth="1"/>
    <col min="9487" max="9487" width="15.7109375" style="8" customWidth="1"/>
    <col min="9488" max="9728" width="7.859375" style="8"/>
    <col min="9729" max="9729" width="42" style="8" customWidth="1"/>
    <col min="9730" max="9730" width="9" style="8" customWidth="1"/>
    <col min="9731" max="9731" width="6.7109375" style="8" customWidth="1"/>
    <col min="9732" max="9732" width="16.5703125" style="8" customWidth="1"/>
    <col min="9733" max="9736" width="16.140625" style="8" customWidth="1"/>
    <col min="9737" max="9737" width="7.859375" style="8"/>
    <col min="9738" max="9742" width="14.2890625" style="8" customWidth="1"/>
    <col min="9743" max="9743" width="15.7109375" style="8" customWidth="1"/>
    <col min="9744" max="9984" width="7.859375" style="8"/>
    <col min="9985" max="9985" width="42" style="8" customWidth="1"/>
    <col min="9986" max="9986" width="9" style="8" customWidth="1"/>
    <col min="9987" max="9987" width="6.7109375" style="8" customWidth="1"/>
    <col min="9988" max="9988" width="16.5703125" style="8" customWidth="1"/>
    <col min="9989" max="9992" width="16.140625" style="8" customWidth="1"/>
    <col min="9993" max="9993" width="7.859375" style="8"/>
    <col min="9994" max="9998" width="14.2890625" style="8" customWidth="1"/>
    <col min="9999" max="9999" width="15.7109375" style="8" customWidth="1"/>
    <col min="10000" max="10240" width="7.859375" style="8"/>
    <col min="10241" max="10241" width="42" style="8" customWidth="1"/>
    <col min="10242" max="10242" width="9" style="8" customWidth="1"/>
    <col min="10243" max="10243" width="6.7109375" style="8" customWidth="1"/>
    <col min="10244" max="10244" width="16.5703125" style="8" customWidth="1"/>
    <col min="10245" max="10248" width="16.140625" style="8" customWidth="1"/>
    <col min="10249" max="10249" width="7.859375" style="8"/>
    <col min="10250" max="10254" width="14.2890625" style="8" customWidth="1"/>
    <col min="10255" max="10255" width="15.7109375" style="8" customWidth="1"/>
    <col min="10256" max="10496" width="7.859375" style="8"/>
    <col min="10497" max="10497" width="42" style="8" customWidth="1"/>
    <col min="10498" max="10498" width="9" style="8" customWidth="1"/>
    <col min="10499" max="10499" width="6.7109375" style="8" customWidth="1"/>
    <col min="10500" max="10500" width="16.5703125" style="8" customWidth="1"/>
    <col min="10501" max="10504" width="16.140625" style="8" customWidth="1"/>
    <col min="10505" max="10505" width="7.859375" style="8"/>
    <col min="10506" max="10510" width="14.2890625" style="8" customWidth="1"/>
    <col min="10511" max="10511" width="15.7109375" style="8" customWidth="1"/>
    <col min="10512" max="10752" width="7.859375" style="8"/>
    <col min="10753" max="10753" width="42" style="8" customWidth="1"/>
    <col min="10754" max="10754" width="9" style="8" customWidth="1"/>
    <col min="10755" max="10755" width="6.7109375" style="8" customWidth="1"/>
    <col min="10756" max="10756" width="16.5703125" style="8" customWidth="1"/>
    <col min="10757" max="10760" width="16.140625" style="8" customWidth="1"/>
    <col min="10761" max="10761" width="7.859375" style="8"/>
    <col min="10762" max="10766" width="14.2890625" style="8" customWidth="1"/>
    <col min="10767" max="10767" width="15.7109375" style="8" customWidth="1"/>
    <col min="10768" max="11008" width="7.859375" style="8"/>
    <col min="11009" max="11009" width="42" style="8" customWidth="1"/>
    <col min="11010" max="11010" width="9" style="8" customWidth="1"/>
    <col min="11011" max="11011" width="6.7109375" style="8" customWidth="1"/>
    <col min="11012" max="11012" width="16.5703125" style="8" customWidth="1"/>
    <col min="11013" max="11016" width="16.140625" style="8" customWidth="1"/>
    <col min="11017" max="11017" width="7.859375" style="8"/>
    <col min="11018" max="11022" width="14.2890625" style="8" customWidth="1"/>
    <col min="11023" max="11023" width="15.7109375" style="8" customWidth="1"/>
    <col min="11024" max="11264" width="7.859375" style="8"/>
    <col min="11265" max="11265" width="42" style="8" customWidth="1"/>
    <col min="11266" max="11266" width="9" style="8" customWidth="1"/>
    <col min="11267" max="11267" width="6.7109375" style="8" customWidth="1"/>
    <col min="11268" max="11268" width="16.5703125" style="8" customWidth="1"/>
    <col min="11269" max="11272" width="16.140625" style="8" customWidth="1"/>
    <col min="11273" max="11273" width="7.859375" style="8"/>
    <col min="11274" max="11278" width="14.2890625" style="8" customWidth="1"/>
    <col min="11279" max="11279" width="15.7109375" style="8" customWidth="1"/>
    <col min="11280" max="11520" width="7.859375" style="8"/>
    <col min="11521" max="11521" width="42" style="8" customWidth="1"/>
    <col min="11522" max="11522" width="9" style="8" customWidth="1"/>
    <col min="11523" max="11523" width="6.7109375" style="8" customWidth="1"/>
    <col min="11524" max="11524" width="16.5703125" style="8" customWidth="1"/>
    <col min="11525" max="11528" width="16.140625" style="8" customWidth="1"/>
    <col min="11529" max="11529" width="7.859375" style="8"/>
    <col min="11530" max="11534" width="14.2890625" style="8" customWidth="1"/>
    <col min="11535" max="11535" width="15.7109375" style="8" customWidth="1"/>
    <col min="11536" max="11776" width="7.859375" style="8"/>
    <col min="11777" max="11777" width="42" style="8" customWidth="1"/>
    <col min="11778" max="11778" width="9" style="8" customWidth="1"/>
    <col min="11779" max="11779" width="6.7109375" style="8" customWidth="1"/>
    <col min="11780" max="11780" width="16.5703125" style="8" customWidth="1"/>
    <col min="11781" max="11784" width="16.140625" style="8" customWidth="1"/>
    <col min="11785" max="11785" width="7.859375" style="8"/>
    <col min="11786" max="11790" width="14.2890625" style="8" customWidth="1"/>
    <col min="11791" max="11791" width="15.7109375" style="8" customWidth="1"/>
    <col min="11792" max="12032" width="7.859375" style="8"/>
    <col min="12033" max="12033" width="42" style="8" customWidth="1"/>
    <col min="12034" max="12034" width="9" style="8" customWidth="1"/>
    <col min="12035" max="12035" width="6.7109375" style="8" customWidth="1"/>
    <col min="12036" max="12036" width="16.5703125" style="8" customWidth="1"/>
    <col min="12037" max="12040" width="16.140625" style="8" customWidth="1"/>
    <col min="12041" max="12041" width="7.859375" style="8"/>
    <col min="12042" max="12046" width="14.2890625" style="8" customWidth="1"/>
    <col min="12047" max="12047" width="15.7109375" style="8" customWidth="1"/>
    <col min="12048" max="12288" width="7.859375" style="8"/>
    <col min="12289" max="12289" width="42" style="8" customWidth="1"/>
    <col min="12290" max="12290" width="9" style="8" customWidth="1"/>
    <col min="12291" max="12291" width="6.7109375" style="8" customWidth="1"/>
    <col min="12292" max="12292" width="16.5703125" style="8" customWidth="1"/>
    <col min="12293" max="12296" width="16.140625" style="8" customWidth="1"/>
    <col min="12297" max="12297" width="7.859375" style="8"/>
    <col min="12298" max="12302" width="14.2890625" style="8" customWidth="1"/>
    <col min="12303" max="12303" width="15.7109375" style="8" customWidth="1"/>
    <col min="12304" max="12544" width="7.859375" style="8"/>
    <col min="12545" max="12545" width="42" style="8" customWidth="1"/>
    <col min="12546" max="12546" width="9" style="8" customWidth="1"/>
    <col min="12547" max="12547" width="6.7109375" style="8" customWidth="1"/>
    <col min="12548" max="12548" width="16.5703125" style="8" customWidth="1"/>
    <col min="12549" max="12552" width="16.140625" style="8" customWidth="1"/>
    <col min="12553" max="12553" width="7.859375" style="8"/>
    <col min="12554" max="12558" width="14.2890625" style="8" customWidth="1"/>
    <col min="12559" max="12559" width="15.7109375" style="8" customWidth="1"/>
    <col min="12560" max="12800" width="7.859375" style="8"/>
    <col min="12801" max="12801" width="42" style="8" customWidth="1"/>
    <col min="12802" max="12802" width="9" style="8" customWidth="1"/>
    <col min="12803" max="12803" width="6.7109375" style="8" customWidth="1"/>
    <col min="12804" max="12804" width="16.5703125" style="8" customWidth="1"/>
    <col min="12805" max="12808" width="16.140625" style="8" customWidth="1"/>
    <col min="12809" max="12809" width="7.859375" style="8"/>
    <col min="12810" max="12814" width="14.2890625" style="8" customWidth="1"/>
    <col min="12815" max="12815" width="15.7109375" style="8" customWidth="1"/>
    <col min="12816" max="13056" width="7.859375" style="8"/>
    <col min="13057" max="13057" width="42" style="8" customWidth="1"/>
    <col min="13058" max="13058" width="9" style="8" customWidth="1"/>
    <col min="13059" max="13059" width="6.7109375" style="8" customWidth="1"/>
    <col min="13060" max="13060" width="16.5703125" style="8" customWidth="1"/>
    <col min="13061" max="13064" width="16.140625" style="8" customWidth="1"/>
    <col min="13065" max="13065" width="7.859375" style="8"/>
    <col min="13066" max="13070" width="14.2890625" style="8" customWidth="1"/>
    <col min="13071" max="13071" width="15.7109375" style="8" customWidth="1"/>
    <col min="13072" max="13312" width="7.859375" style="8"/>
    <col min="13313" max="13313" width="42" style="8" customWidth="1"/>
    <col min="13314" max="13314" width="9" style="8" customWidth="1"/>
    <col min="13315" max="13315" width="6.7109375" style="8" customWidth="1"/>
    <col min="13316" max="13316" width="16.5703125" style="8" customWidth="1"/>
    <col min="13317" max="13320" width="16.140625" style="8" customWidth="1"/>
    <col min="13321" max="13321" width="7.859375" style="8"/>
    <col min="13322" max="13326" width="14.2890625" style="8" customWidth="1"/>
    <col min="13327" max="13327" width="15.7109375" style="8" customWidth="1"/>
    <col min="13328" max="13568" width="7.859375" style="8"/>
    <col min="13569" max="13569" width="42" style="8" customWidth="1"/>
    <col min="13570" max="13570" width="9" style="8" customWidth="1"/>
    <col min="13571" max="13571" width="6.7109375" style="8" customWidth="1"/>
    <col min="13572" max="13572" width="16.5703125" style="8" customWidth="1"/>
    <col min="13573" max="13576" width="16.140625" style="8" customWidth="1"/>
    <col min="13577" max="13577" width="7.859375" style="8"/>
    <col min="13578" max="13582" width="14.2890625" style="8" customWidth="1"/>
    <col min="13583" max="13583" width="15.7109375" style="8" customWidth="1"/>
    <col min="13584" max="13824" width="7.859375" style="8"/>
    <col min="13825" max="13825" width="42" style="8" customWidth="1"/>
    <col min="13826" max="13826" width="9" style="8" customWidth="1"/>
    <col min="13827" max="13827" width="6.7109375" style="8" customWidth="1"/>
    <col min="13828" max="13828" width="16.5703125" style="8" customWidth="1"/>
    <col min="13829" max="13832" width="16.140625" style="8" customWidth="1"/>
    <col min="13833" max="13833" width="7.859375" style="8"/>
    <col min="13834" max="13838" width="14.2890625" style="8" customWidth="1"/>
    <col min="13839" max="13839" width="15.7109375" style="8" customWidth="1"/>
    <col min="13840" max="14080" width="7.859375" style="8"/>
    <col min="14081" max="14081" width="42" style="8" customWidth="1"/>
    <col min="14082" max="14082" width="9" style="8" customWidth="1"/>
    <col min="14083" max="14083" width="6.7109375" style="8" customWidth="1"/>
    <col min="14084" max="14084" width="16.5703125" style="8" customWidth="1"/>
    <col min="14085" max="14088" width="16.140625" style="8" customWidth="1"/>
    <col min="14089" max="14089" width="7.859375" style="8"/>
    <col min="14090" max="14094" width="14.2890625" style="8" customWidth="1"/>
    <col min="14095" max="14095" width="15.7109375" style="8" customWidth="1"/>
    <col min="14096" max="14336" width="7.859375" style="8"/>
    <col min="14337" max="14337" width="42" style="8" customWidth="1"/>
    <col min="14338" max="14338" width="9" style="8" customWidth="1"/>
    <col min="14339" max="14339" width="6.7109375" style="8" customWidth="1"/>
    <col min="14340" max="14340" width="16.5703125" style="8" customWidth="1"/>
    <col min="14341" max="14344" width="16.140625" style="8" customWidth="1"/>
    <col min="14345" max="14345" width="7.859375" style="8"/>
    <col min="14346" max="14350" width="14.2890625" style="8" customWidth="1"/>
    <col min="14351" max="14351" width="15.7109375" style="8" customWidth="1"/>
    <col min="14352" max="14592" width="7.859375" style="8"/>
    <col min="14593" max="14593" width="42" style="8" customWidth="1"/>
    <col min="14594" max="14594" width="9" style="8" customWidth="1"/>
    <col min="14595" max="14595" width="6.7109375" style="8" customWidth="1"/>
    <col min="14596" max="14596" width="16.5703125" style="8" customWidth="1"/>
    <col min="14597" max="14600" width="16.140625" style="8" customWidth="1"/>
    <col min="14601" max="14601" width="7.859375" style="8"/>
    <col min="14602" max="14606" width="14.2890625" style="8" customWidth="1"/>
    <col min="14607" max="14607" width="15.7109375" style="8" customWidth="1"/>
    <col min="14608" max="14848" width="7.859375" style="8"/>
    <col min="14849" max="14849" width="42" style="8" customWidth="1"/>
    <col min="14850" max="14850" width="9" style="8" customWidth="1"/>
    <col min="14851" max="14851" width="6.7109375" style="8" customWidth="1"/>
    <col min="14852" max="14852" width="16.5703125" style="8" customWidth="1"/>
    <col min="14853" max="14856" width="16.140625" style="8" customWidth="1"/>
    <col min="14857" max="14857" width="7.859375" style="8"/>
    <col min="14858" max="14862" width="14.2890625" style="8" customWidth="1"/>
    <col min="14863" max="14863" width="15.7109375" style="8" customWidth="1"/>
    <col min="14864" max="15104" width="7.859375" style="8"/>
    <col min="15105" max="15105" width="42" style="8" customWidth="1"/>
    <col min="15106" max="15106" width="9" style="8" customWidth="1"/>
    <col min="15107" max="15107" width="6.7109375" style="8" customWidth="1"/>
    <col min="15108" max="15108" width="16.5703125" style="8" customWidth="1"/>
    <col min="15109" max="15112" width="16.140625" style="8" customWidth="1"/>
    <col min="15113" max="15113" width="7.859375" style="8"/>
    <col min="15114" max="15118" width="14.2890625" style="8" customWidth="1"/>
    <col min="15119" max="15119" width="15.7109375" style="8" customWidth="1"/>
    <col min="15120" max="15360" width="7.859375" style="8"/>
    <col min="15361" max="15361" width="42" style="8" customWidth="1"/>
    <col min="15362" max="15362" width="9" style="8" customWidth="1"/>
    <col min="15363" max="15363" width="6.7109375" style="8" customWidth="1"/>
    <col min="15364" max="15364" width="16.5703125" style="8" customWidth="1"/>
    <col min="15365" max="15368" width="16.140625" style="8" customWidth="1"/>
    <col min="15369" max="15369" width="7.859375" style="8"/>
    <col min="15370" max="15374" width="14.2890625" style="8" customWidth="1"/>
    <col min="15375" max="15375" width="15.7109375" style="8" customWidth="1"/>
    <col min="15376" max="15616" width="7.859375" style="8"/>
    <col min="15617" max="15617" width="42" style="8" customWidth="1"/>
    <col min="15618" max="15618" width="9" style="8" customWidth="1"/>
    <col min="15619" max="15619" width="6.7109375" style="8" customWidth="1"/>
    <col min="15620" max="15620" width="16.5703125" style="8" customWidth="1"/>
    <col min="15621" max="15624" width="16.140625" style="8" customWidth="1"/>
    <col min="15625" max="15625" width="7.859375" style="8"/>
    <col min="15626" max="15630" width="14.2890625" style="8" customWidth="1"/>
    <col min="15631" max="15631" width="15.7109375" style="8" customWidth="1"/>
    <col min="15632" max="15872" width="7.859375" style="8"/>
    <col min="15873" max="15873" width="42" style="8" customWidth="1"/>
    <col min="15874" max="15874" width="9" style="8" customWidth="1"/>
    <col min="15875" max="15875" width="6.7109375" style="8" customWidth="1"/>
    <col min="15876" max="15876" width="16.5703125" style="8" customWidth="1"/>
    <col min="15877" max="15880" width="16.140625" style="8" customWidth="1"/>
    <col min="15881" max="15881" width="7.859375" style="8"/>
    <col min="15882" max="15886" width="14.2890625" style="8" customWidth="1"/>
    <col min="15887" max="15887" width="15.7109375" style="8" customWidth="1"/>
    <col min="15888" max="16128" width="7.859375" style="8"/>
    <col min="16129" max="16129" width="42" style="8" customWidth="1"/>
    <col min="16130" max="16130" width="9" style="8" customWidth="1"/>
    <col min="16131" max="16131" width="6.7109375" style="8" customWidth="1"/>
    <col min="16132" max="16132" width="16.5703125" style="8" customWidth="1"/>
    <col min="16133" max="16136" width="16.140625" style="8" customWidth="1"/>
    <col min="16137" max="16137" width="7.859375" style="8"/>
    <col min="16138" max="16142" width="14.2890625" style="8" customWidth="1"/>
    <col min="16143" max="16143" width="15.7109375" style="8" customWidth="1"/>
    <col min="16144" max="16384" width="7.859375" style="8"/>
  </cols>
  <sheetData>
    <row r="1" ht="11.1" customHeight="1" spans="1:1">
      <c r="A1" s="9" t="s">
        <v>1018</v>
      </c>
    </row>
    <row r="2" ht="11.1" customHeight="1" spans="1:1">
      <c r="A2" s="10" t="s">
        <v>1019</v>
      </c>
    </row>
    <row r="3" ht="11.1" customHeight="1" spans="1:1">
      <c r="A3" s="10"/>
    </row>
    <row r="4" ht="14.1" customHeight="1" spans="1:8">
      <c r="A4" s="11" t="s">
        <v>1020</v>
      </c>
      <c r="B4" s="11"/>
      <c r="C4" s="11"/>
      <c r="D4" s="11"/>
      <c r="E4" s="11"/>
      <c r="F4" s="11"/>
      <c r="G4" s="11"/>
      <c r="H4" s="11"/>
    </row>
    <row r="5" ht="14.1" customHeight="1" spans="1:8">
      <c r="A5" s="12" t="s">
        <v>1021</v>
      </c>
      <c r="B5" s="12"/>
      <c r="C5" s="12"/>
      <c r="D5" s="12"/>
      <c r="E5" s="12"/>
      <c r="F5" s="12"/>
      <c r="G5" s="12"/>
      <c r="H5" s="12"/>
    </row>
    <row r="6" ht="14.1" customHeight="1" spans="1:8">
      <c r="A6" s="13" t="s">
        <v>1022</v>
      </c>
      <c r="B6" s="13"/>
      <c r="C6" s="13"/>
      <c r="D6" s="13"/>
      <c r="E6" s="13"/>
      <c r="F6" s="13"/>
      <c r="G6" s="13"/>
      <c r="H6" s="13"/>
    </row>
    <row r="7" ht="14.1" customHeight="1" spans="1:8">
      <c r="A7" s="13" t="s">
        <v>1023</v>
      </c>
      <c r="B7" s="13"/>
      <c r="C7" s="13"/>
      <c r="D7" s="13"/>
      <c r="E7" s="13"/>
      <c r="F7" s="13"/>
      <c r="G7" s="13"/>
      <c r="H7" s="13"/>
    </row>
    <row r="8" ht="14.1" customHeight="1" spans="1:8">
      <c r="A8" s="14"/>
      <c r="B8" s="14"/>
      <c r="C8" s="14"/>
      <c r="D8" s="14"/>
      <c r="E8" s="14"/>
      <c r="F8" s="14"/>
      <c r="G8" s="14"/>
      <c r="H8" s="14"/>
    </row>
    <row r="9" s="1" customFormat="1" ht="12.75" customHeight="1" spans="1:26">
      <c r="A9" s="15" t="s">
        <v>1024</v>
      </c>
      <c r="B9" s="16" t="s">
        <v>6</v>
      </c>
      <c r="C9" s="17" t="s">
        <v>1025</v>
      </c>
      <c r="D9" s="16" t="s">
        <v>1026</v>
      </c>
      <c r="E9" s="61" t="s">
        <v>1027</v>
      </c>
      <c r="F9" s="61"/>
      <c r="G9" s="62"/>
      <c r="H9" s="16" t="s">
        <v>9</v>
      </c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="1" customFormat="1" ht="12.95" customHeight="1" spans="1:26">
      <c r="A10" s="18"/>
      <c r="B10" s="16"/>
      <c r="C10" s="19"/>
      <c r="D10" s="20"/>
      <c r="E10" s="16" t="s">
        <v>1028</v>
      </c>
      <c r="F10" s="16" t="s">
        <v>1029</v>
      </c>
      <c r="G10" s="15" t="s">
        <v>12</v>
      </c>
      <c r="H10" s="20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="1" customFormat="1" ht="12.95" customHeight="1" spans="1:26">
      <c r="A11" s="18"/>
      <c r="B11" s="16"/>
      <c r="C11" s="19"/>
      <c r="D11" s="20"/>
      <c r="E11" s="20"/>
      <c r="F11" s="20"/>
      <c r="G11" s="18"/>
      <c r="H11" s="20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="1" customFormat="1" ht="12.95" customHeight="1" spans="1:26">
      <c r="A12" s="21"/>
      <c r="B12" s="22"/>
      <c r="C12" s="23"/>
      <c r="D12" s="22">
        <v>2020</v>
      </c>
      <c r="E12" s="63">
        <v>2021</v>
      </c>
      <c r="F12" s="63">
        <v>2021</v>
      </c>
      <c r="G12" s="21"/>
      <c r="H12" s="22">
        <v>2022</v>
      </c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ht="9.95" customHeight="1" spans="1:8">
      <c r="A13" s="24"/>
      <c r="B13" s="25"/>
      <c r="C13" s="26"/>
      <c r="D13" s="27"/>
      <c r="E13" s="27"/>
      <c r="F13" s="27"/>
      <c r="G13" s="27"/>
      <c r="H13" s="64"/>
    </row>
    <row r="14" ht="15" customHeight="1" spans="1:8">
      <c r="A14" s="28" t="s">
        <v>1030</v>
      </c>
      <c r="B14" s="25"/>
      <c r="C14" s="26"/>
      <c r="D14" s="27">
        <v>0</v>
      </c>
      <c r="E14" s="27">
        <f>17135974.93</f>
        <v>17135974.93</v>
      </c>
      <c r="F14" s="27">
        <v>0</v>
      </c>
      <c r="G14" s="27">
        <f>E14+F14</f>
        <v>17135974.93</v>
      </c>
      <c r="H14" s="65">
        <v>0</v>
      </c>
    </row>
    <row r="15" s="2" customFormat="1" ht="6" customHeight="1" spans="1:8">
      <c r="A15" s="29"/>
      <c r="B15" s="30"/>
      <c r="C15" s="31"/>
      <c r="D15" s="32"/>
      <c r="E15" s="32"/>
      <c r="F15" s="66"/>
      <c r="G15" s="32"/>
      <c r="H15" s="67"/>
    </row>
    <row r="16" s="3" customFormat="1" ht="24.95" customHeight="1" spans="1:8">
      <c r="A16" s="33" t="s">
        <v>1031</v>
      </c>
      <c r="B16" s="34"/>
      <c r="C16" s="35"/>
      <c r="D16" s="36">
        <f>D14</f>
        <v>0</v>
      </c>
      <c r="E16" s="36">
        <f>E14</f>
        <v>17135974.93</v>
      </c>
      <c r="F16" s="36">
        <f>F14</f>
        <v>0</v>
      </c>
      <c r="G16" s="36">
        <f>G14</f>
        <v>17135974.93</v>
      </c>
      <c r="H16" s="36">
        <f>H14</f>
        <v>0</v>
      </c>
    </row>
    <row r="17" ht="9.95" customHeight="1" spans="1:8">
      <c r="A17" s="37"/>
      <c r="B17" s="38"/>
      <c r="C17" s="38"/>
      <c r="D17" s="39"/>
      <c r="E17" s="68"/>
      <c r="F17" s="68"/>
      <c r="G17" s="68"/>
      <c r="H17" s="68"/>
    </row>
    <row r="18" ht="18" customHeight="1" spans="1:8">
      <c r="A18" s="40" t="s">
        <v>1032</v>
      </c>
      <c r="B18" s="41"/>
      <c r="C18" s="42"/>
      <c r="D18" s="43"/>
      <c r="E18" s="43"/>
      <c r="F18" s="69"/>
      <c r="G18" s="43"/>
      <c r="H18" s="69"/>
    </row>
    <row r="19" ht="9.95" customHeight="1" spans="1:8">
      <c r="A19" s="37"/>
      <c r="B19" s="38"/>
      <c r="C19" s="38"/>
      <c r="D19" s="39"/>
      <c r="E19" s="68"/>
      <c r="F19" s="68"/>
      <c r="G19" s="68"/>
      <c r="H19" s="68"/>
    </row>
    <row r="20" s="2" customFormat="1" ht="15" customHeight="1" spans="1:8">
      <c r="A20" s="44" t="s">
        <v>1033</v>
      </c>
      <c r="B20" s="38"/>
      <c r="C20" s="45" t="s">
        <v>1034</v>
      </c>
      <c r="D20" s="46">
        <v>94641934</v>
      </c>
      <c r="E20" s="46">
        <v>0</v>
      </c>
      <c r="F20" s="70">
        <f>G20-E20</f>
        <v>0</v>
      </c>
      <c r="G20" s="46">
        <v>0</v>
      </c>
      <c r="H20" s="71">
        <v>0</v>
      </c>
    </row>
    <row r="21" s="2" customFormat="1" ht="6" customHeight="1" spans="1:8">
      <c r="A21" s="29"/>
      <c r="B21" s="30"/>
      <c r="C21" s="31"/>
      <c r="D21" s="32"/>
      <c r="E21" s="32"/>
      <c r="F21" s="66"/>
      <c r="G21" s="32"/>
      <c r="H21" s="67"/>
    </row>
    <row r="22" s="3" customFormat="1" ht="24.95" customHeight="1" spans="1:8">
      <c r="A22" s="33" t="s">
        <v>1035</v>
      </c>
      <c r="B22" s="34"/>
      <c r="C22" s="35"/>
      <c r="D22" s="36">
        <f>D20</f>
        <v>94641934</v>
      </c>
      <c r="E22" s="36">
        <f t="shared" ref="E22:H22" si="0">E20</f>
        <v>0</v>
      </c>
      <c r="F22" s="36">
        <f t="shared" si="0"/>
        <v>0</v>
      </c>
      <c r="G22" s="36">
        <f t="shared" si="0"/>
        <v>0</v>
      </c>
      <c r="H22" s="36">
        <f t="shared" si="0"/>
        <v>0</v>
      </c>
    </row>
    <row r="23" ht="9.95" customHeight="1" spans="1:11">
      <c r="A23" s="37"/>
      <c r="B23" s="38"/>
      <c r="C23" s="38"/>
      <c r="D23" s="39"/>
      <c r="E23" s="68"/>
      <c r="F23" s="68"/>
      <c r="G23" s="68"/>
      <c r="H23" s="68"/>
      <c r="K23" s="79"/>
    </row>
    <row r="24" ht="18" customHeight="1" spans="1:8">
      <c r="A24" s="40" t="s">
        <v>1036</v>
      </c>
      <c r="B24" s="41"/>
      <c r="C24" s="42"/>
      <c r="D24" s="43"/>
      <c r="E24" s="43"/>
      <c r="F24" s="69"/>
      <c r="G24" s="43"/>
      <c r="H24" s="69"/>
    </row>
    <row r="25" ht="9.95" customHeight="1" spans="1:8">
      <c r="A25" s="37"/>
      <c r="B25" s="38"/>
      <c r="C25" s="38"/>
      <c r="D25" s="39"/>
      <c r="E25" s="68"/>
      <c r="F25" s="68"/>
      <c r="G25" s="68"/>
      <c r="H25" s="68"/>
    </row>
    <row r="26" ht="12.95" customHeight="1" spans="1:8">
      <c r="A26" s="37" t="s">
        <v>1037</v>
      </c>
      <c r="B26" s="42"/>
      <c r="C26" s="47"/>
      <c r="D26" s="43"/>
      <c r="E26" s="43"/>
      <c r="F26" s="72"/>
      <c r="G26" s="43"/>
      <c r="H26" s="72"/>
    </row>
    <row r="27" ht="6" customHeight="1" spans="1:8">
      <c r="A27" s="37"/>
      <c r="B27" s="38"/>
      <c r="C27" s="38"/>
      <c r="D27" s="39"/>
      <c r="E27" s="68"/>
      <c r="F27" s="68"/>
      <c r="G27" s="68"/>
      <c r="H27" s="68"/>
    </row>
    <row r="28" ht="15" customHeight="1" spans="1:8">
      <c r="A28" s="44" t="s">
        <v>1038</v>
      </c>
      <c r="B28" s="48" t="s">
        <v>619</v>
      </c>
      <c r="C28" s="47"/>
      <c r="D28" s="43">
        <f>25925000</f>
        <v>25925000</v>
      </c>
      <c r="E28" s="43">
        <v>0</v>
      </c>
      <c r="F28" s="46">
        <f>G28-E28</f>
        <v>0</v>
      </c>
      <c r="G28" s="69">
        <v>0</v>
      </c>
      <c r="H28" s="69">
        <v>0</v>
      </c>
    </row>
    <row r="29" ht="15" customHeight="1" spans="1:8">
      <c r="A29" s="44" t="s">
        <v>1039</v>
      </c>
      <c r="B29" s="48" t="s">
        <v>475</v>
      </c>
      <c r="C29" s="47"/>
      <c r="D29" s="43">
        <f>6967987.1</f>
        <v>6967987.1</v>
      </c>
      <c r="E29" s="43">
        <v>0</v>
      </c>
      <c r="F29" s="46">
        <f>G29-E29</f>
        <v>0</v>
      </c>
      <c r="G29" s="69">
        <v>0</v>
      </c>
      <c r="H29" s="69">
        <v>0</v>
      </c>
    </row>
    <row r="30" ht="15" customHeight="1" spans="1:8">
      <c r="A30" s="44" t="s">
        <v>1040</v>
      </c>
      <c r="B30" s="48" t="s">
        <v>181</v>
      </c>
      <c r="C30" s="47"/>
      <c r="D30" s="43">
        <f>16448760</f>
        <v>16448760</v>
      </c>
      <c r="E30" s="43">
        <v>0</v>
      </c>
      <c r="F30" s="46">
        <f>G30-E30</f>
        <v>0</v>
      </c>
      <c r="G30" s="43">
        <v>0</v>
      </c>
      <c r="H30" s="69">
        <v>0</v>
      </c>
    </row>
    <row r="31" s="2" customFormat="1" ht="6" customHeight="1" spans="1:8">
      <c r="A31" s="37"/>
      <c r="B31" s="38"/>
      <c r="C31" s="45"/>
      <c r="D31" s="46"/>
      <c r="E31" s="46"/>
      <c r="F31" s="70"/>
      <c r="G31" s="46"/>
      <c r="H31" s="71"/>
    </row>
    <row r="32" ht="15" customHeight="1" spans="1:8">
      <c r="A32" s="37" t="s">
        <v>1041</v>
      </c>
      <c r="B32" s="42"/>
      <c r="C32" s="47"/>
      <c r="D32" s="49"/>
      <c r="E32" s="49"/>
      <c r="F32" s="44"/>
      <c r="G32" s="49"/>
      <c r="H32" s="44"/>
    </row>
    <row r="33" ht="6" customHeight="1" spans="1:8">
      <c r="A33" s="37"/>
      <c r="B33" s="38"/>
      <c r="C33" s="38"/>
      <c r="D33" s="39"/>
      <c r="E33" s="68"/>
      <c r="F33" s="68"/>
      <c r="G33" s="68"/>
      <c r="H33" s="68"/>
    </row>
    <row r="34" ht="15" customHeight="1" spans="1:8">
      <c r="A34" s="44" t="s">
        <v>1042</v>
      </c>
      <c r="B34" s="48" t="s">
        <v>541</v>
      </c>
      <c r="C34" s="50"/>
      <c r="D34" s="49"/>
      <c r="E34" s="49"/>
      <c r="F34" s="46"/>
      <c r="G34" s="49"/>
      <c r="H34" s="71"/>
    </row>
    <row r="35" ht="15" customHeight="1" spans="1:8">
      <c r="A35" s="44" t="s">
        <v>1043</v>
      </c>
      <c r="B35" s="48"/>
      <c r="C35" s="50"/>
      <c r="D35" s="49"/>
      <c r="E35" s="49"/>
      <c r="F35" s="46"/>
      <c r="G35" s="49"/>
      <c r="H35" s="71"/>
    </row>
    <row r="36" ht="15" customHeight="1" spans="1:8">
      <c r="A36" s="44" t="s">
        <v>1044</v>
      </c>
      <c r="B36" s="48"/>
      <c r="C36" s="50"/>
      <c r="D36" s="43">
        <v>5255191.97</v>
      </c>
      <c r="E36" s="49">
        <v>0</v>
      </c>
      <c r="F36" s="46">
        <f t="shared" ref="F36" si="1">G36-E36</f>
        <v>0</v>
      </c>
      <c r="G36" s="49">
        <v>0</v>
      </c>
      <c r="H36" s="71">
        <v>0</v>
      </c>
    </row>
    <row r="37" s="2" customFormat="1" ht="6" customHeight="1" spans="1:8">
      <c r="A37" s="29"/>
      <c r="B37" s="30"/>
      <c r="C37" s="31"/>
      <c r="D37" s="32"/>
      <c r="E37" s="32"/>
      <c r="F37" s="66"/>
      <c r="G37" s="32"/>
      <c r="H37" s="67"/>
    </row>
    <row r="38" ht="15" customHeight="1" spans="1:8">
      <c r="A38" s="51"/>
      <c r="B38" s="52"/>
      <c r="C38" s="53"/>
      <c r="D38" s="54"/>
      <c r="E38" s="73"/>
      <c r="F38" s="74"/>
      <c r="G38" s="73"/>
      <c r="H38" s="75"/>
    </row>
    <row r="39" ht="15" customHeight="1" spans="1:8">
      <c r="A39" s="55"/>
      <c r="B39" s="56"/>
      <c r="C39" s="57"/>
      <c r="D39" s="58"/>
      <c r="E39" s="76"/>
      <c r="F39" s="77"/>
      <c r="G39" s="76"/>
      <c r="H39" s="78"/>
    </row>
    <row r="40" ht="15" customHeight="1" spans="1:8">
      <c r="A40" s="55"/>
      <c r="B40" s="56"/>
      <c r="C40" s="57"/>
      <c r="D40" s="58"/>
      <c r="E40" s="76"/>
      <c r="F40" s="77"/>
      <c r="G40" s="76"/>
      <c r="H40" s="78"/>
    </row>
    <row r="41" ht="15" customHeight="1" spans="1:8">
      <c r="A41" s="55"/>
      <c r="B41" s="56"/>
      <c r="C41" s="57"/>
      <c r="D41" s="58"/>
      <c r="E41" s="76"/>
      <c r="F41" s="77"/>
      <c r="G41" s="76"/>
      <c r="H41" s="78"/>
    </row>
    <row r="42" ht="15" customHeight="1" spans="1:8">
      <c r="A42" s="55"/>
      <c r="B42" s="56"/>
      <c r="C42" s="57"/>
      <c r="D42" s="58"/>
      <c r="E42" s="76"/>
      <c r="F42" s="77"/>
      <c r="G42" s="76"/>
      <c r="H42" s="78"/>
    </row>
    <row r="43" ht="15" customHeight="1" spans="1:8">
      <c r="A43" s="55"/>
      <c r="B43" s="56"/>
      <c r="C43" s="57"/>
      <c r="D43" s="58"/>
      <c r="E43" s="76"/>
      <c r="F43" s="77"/>
      <c r="G43" s="76"/>
      <c r="H43" s="78"/>
    </row>
    <row r="44" ht="10.5" customHeight="1" spans="1:8">
      <c r="A44" s="55"/>
      <c r="B44" s="56"/>
      <c r="C44" s="57"/>
      <c r="D44" s="58"/>
      <c r="E44" s="76"/>
      <c r="F44" s="77"/>
      <c r="G44" s="76"/>
      <c r="H44" s="78"/>
    </row>
    <row r="45" ht="10.5" customHeight="1" spans="1:8">
      <c r="A45" s="55"/>
      <c r="B45" s="56"/>
      <c r="C45" s="57"/>
      <c r="D45" s="58"/>
      <c r="E45" s="76"/>
      <c r="F45" s="77"/>
      <c r="G45" s="76"/>
      <c r="H45" s="78"/>
    </row>
    <row r="46" ht="11.1" customHeight="1" spans="1:1">
      <c r="A46" s="9" t="s">
        <v>1018</v>
      </c>
    </row>
    <row r="47" ht="11.1" customHeight="1" spans="1:1">
      <c r="A47" s="10" t="s">
        <v>1045</v>
      </c>
    </row>
    <row r="48" ht="11.1" customHeight="1" spans="1:1">
      <c r="A48" s="10"/>
    </row>
    <row r="49" s="1" customFormat="1" ht="12.95" customHeight="1" spans="1:26">
      <c r="A49" s="15" t="s">
        <v>1024</v>
      </c>
      <c r="B49" s="16" t="s">
        <v>6</v>
      </c>
      <c r="C49" s="17" t="s">
        <v>1025</v>
      </c>
      <c r="D49" s="16" t="s">
        <v>1026</v>
      </c>
      <c r="E49" s="61" t="s">
        <v>1027</v>
      </c>
      <c r="F49" s="61"/>
      <c r="G49" s="62"/>
      <c r="H49" s="16" t="s">
        <v>9</v>
      </c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="1" customFormat="1" ht="12.95" customHeight="1" spans="1:26">
      <c r="A50" s="18"/>
      <c r="B50" s="16"/>
      <c r="C50" s="19"/>
      <c r="D50" s="20"/>
      <c r="E50" s="16" t="s">
        <v>1028</v>
      </c>
      <c r="F50" s="16" t="s">
        <v>1029</v>
      </c>
      <c r="G50" s="15" t="s">
        <v>12</v>
      </c>
      <c r="H50" s="20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="1" customFormat="1" ht="12.95" customHeight="1" spans="1:26">
      <c r="A51" s="18"/>
      <c r="B51" s="16"/>
      <c r="C51" s="19"/>
      <c r="D51" s="20"/>
      <c r="E51" s="20"/>
      <c r="F51" s="20"/>
      <c r="G51" s="18"/>
      <c r="H51" s="20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="1" customFormat="1" ht="12.95" customHeight="1" spans="1:26">
      <c r="A52" s="21"/>
      <c r="B52" s="22"/>
      <c r="C52" s="23"/>
      <c r="D52" s="22">
        <v>2020</v>
      </c>
      <c r="E52" s="63">
        <v>2021</v>
      </c>
      <c r="F52" s="63">
        <v>2021</v>
      </c>
      <c r="G52" s="21"/>
      <c r="H52" s="22">
        <v>2022</v>
      </c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ht="15" customHeight="1" spans="1:8">
      <c r="A53" s="44" t="s">
        <v>1046</v>
      </c>
      <c r="B53" s="48" t="s">
        <v>1047</v>
      </c>
      <c r="C53" s="50"/>
      <c r="D53" s="43"/>
      <c r="E53" s="49"/>
      <c r="F53" s="46"/>
      <c r="G53" s="49"/>
      <c r="H53" s="71"/>
    </row>
    <row r="54" ht="15" customHeight="1" spans="1:8">
      <c r="A54" s="44" t="s">
        <v>1048</v>
      </c>
      <c r="B54" s="48"/>
      <c r="C54" s="50"/>
      <c r="D54" s="43"/>
      <c r="E54" s="49"/>
      <c r="F54" s="46"/>
      <c r="G54" s="49"/>
      <c r="H54" s="71"/>
    </row>
    <row r="55" ht="15" customHeight="1" spans="1:8">
      <c r="A55" s="44" t="s">
        <v>1049</v>
      </c>
      <c r="B55" s="48"/>
      <c r="C55" s="50"/>
      <c r="D55" s="43">
        <v>0</v>
      </c>
      <c r="E55" s="49">
        <v>0</v>
      </c>
      <c r="F55" s="46">
        <f t="shared" ref="F55" si="2">G55-E55</f>
        <v>680892.9</v>
      </c>
      <c r="G55" s="49">
        <f>680892.9</f>
        <v>680892.9</v>
      </c>
      <c r="H55" s="71">
        <v>0</v>
      </c>
    </row>
    <row r="56" ht="15" customHeight="1" spans="1:8">
      <c r="A56" s="44" t="s">
        <v>1050</v>
      </c>
      <c r="B56" s="48" t="s">
        <v>1051</v>
      </c>
      <c r="C56" s="50"/>
      <c r="D56" s="43"/>
      <c r="E56" s="49"/>
      <c r="F56" s="46"/>
      <c r="G56" s="49"/>
      <c r="H56" s="71"/>
    </row>
    <row r="57" ht="15" customHeight="1" spans="1:8">
      <c r="A57" s="44" t="s">
        <v>1052</v>
      </c>
      <c r="B57" s="48"/>
      <c r="C57" s="50"/>
      <c r="D57" s="43">
        <v>4725300</v>
      </c>
      <c r="E57" s="49">
        <v>0</v>
      </c>
      <c r="F57" s="46">
        <f t="shared" ref="F57:F58" si="3">G57-E57</f>
        <v>0</v>
      </c>
      <c r="G57" s="49">
        <v>0</v>
      </c>
      <c r="H57" s="71">
        <v>0</v>
      </c>
    </row>
    <row r="58" ht="15" customHeight="1" spans="1:8">
      <c r="A58" s="44" t="s">
        <v>1053</v>
      </c>
      <c r="B58" s="48" t="s">
        <v>203</v>
      </c>
      <c r="C58" s="50"/>
      <c r="D58" s="43">
        <v>18183720</v>
      </c>
      <c r="E58" s="49">
        <v>0</v>
      </c>
      <c r="F58" s="46">
        <f t="shared" si="3"/>
        <v>0</v>
      </c>
      <c r="G58" s="49">
        <v>0</v>
      </c>
      <c r="H58" s="71">
        <v>0</v>
      </c>
    </row>
    <row r="59" s="2" customFormat="1" ht="6" customHeight="1" spans="1:8">
      <c r="A59" s="37"/>
      <c r="B59" s="38"/>
      <c r="C59" s="45"/>
      <c r="D59" s="46"/>
      <c r="E59" s="46"/>
      <c r="F59" s="70"/>
      <c r="G59" s="46"/>
      <c r="H59" s="71"/>
    </row>
    <row r="60" ht="15" customHeight="1" spans="1:8">
      <c r="A60" s="37" t="s">
        <v>1054</v>
      </c>
      <c r="B60" s="42"/>
      <c r="C60" s="47"/>
      <c r="D60" s="49">
        <v>0</v>
      </c>
      <c r="E60" s="49">
        <v>0</v>
      </c>
      <c r="F60" s="46">
        <f>G60-E60</f>
        <v>16455082.03</v>
      </c>
      <c r="G60" s="49">
        <v>16455082.03</v>
      </c>
      <c r="H60" s="44"/>
    </row>
    <row r="61" ht="6" customHeight="1" spans="1:8">
      <c r="A61" s="37"/>
      <c r="B61" s="38"/>
      <c r="C61" s="38"/>
      <c r="D61" s="39"/>
      <c r="E61" s="68"/>
      <c r="F61" s="68"/>
      <c r="G61" s="68"/>
      <c r="H61" s="68"/>
    </row>
    <row r="62" s="3" customFormat="1" ht="24.95" customHeight="1" spans="1:14">
      <c r="A62" s="59" t="s">
        <v>1055</v>
      </c>
      <c r="B62" s="60"/>
      <c r="C62" s="36"/>
      <c r="D62" s="36">
        <f>SUM(D23:D37,D53:D61)</f>
        <v>77505959.07</v>
      </c>
      <c r="E62" s="36">
        <f>SUM(E23:E37,E53:E61)</f>
        <v>0</v>
      </c>
      <c r="F62" s="36">
        <f>SUM(F23:F37,F53:F61)</f>
        <v>17135974.93</v>
      </c>
      <c r="G62" s="36">
        <f>SUM(G23:G37,G53:G61)</f>
        <v>17135974.93</v>
      </c>
      <c r="H62" s="36">
        <f>SUM(H23:H37,H53:H61)</f>
        <v>0</v>
      </c>
      <c r="J62" s="80"/>
      <c r="K62" s="80"/>
      <c r="L62" s="80"/>
      <c r="M62" s="80"/>
      <c r="N62" s="80">
        <f>H22-H62</f>
        <v>0</v>
      </c>
    </row>
    <row r="63" ht="9.95" customHeight="1" spans="1:8">
      <c r="A63" s="24"/>
      <c r="B63" s="25"/>
      <c r="C63" s="26"/>
      <c r="D63" s="27"/>
      <c r="E63" s="27"/>
      <c r="F63" s="27"/>
      <c r="G63" s="27"/>
      <c r="H63" s="64"/>
    </row>
    <row r="64" ht="15" customHeight="1" spans="1:8">
      <c r="A64" s="28" t="s">
        <v>1056</v>
      </c>
      <c r="B64" s="25"/>
      <c r="C64" s="26"/>
      <c r="D64" s="27">
        <f>D22-D62</f>
        <v>17135974.93</v>
      </c>
      <c r="E64" s="27">
        <v>0</v>
      </c>
      <c r="F64" s="27">
        <v>0</v>
      </c>
      <c r="G64" s="27">
        <f>E64+F64</f>
        <v>0</v>
      </c>
      <c r="H64" s="65">
        <v>0</v>
      </c>
    </row>
    <row r="65" s="2" customFormat="1" ht="6" customHeight="1" spans="1:8">
      <c r="A65" s="29"/>
      <c r="B65" s="30"/>
      <c r="C65" s="31"/>
      <c r="D65" s="32"/>
      <c r="E65" s="32"/>
      <c r="F65" s="66"/>
      <c r="G65" s="32"/>
      <c r="H65" s="67"/>
    </row>
    <row r="66" s="3" customFormat="1" ht="24.95" customHeight="1" spans="1:14">
      <c r="A66" s="59" t="s">
        <v>1057</v>
      </c>
      <c r="B66" s="60"/>
      <c r="C66" s="36"/>
      <c r="D66" s="36">
        <f>D64</f>
        <v>17135974.93</v>
      </c>
      <c r="E66" s="36">
        <v>0</v>
      </c>
      <c r="F66" s="36">
        <v>0</v>
      </c>
      <c r="G66" s="36">
        <v>0</v>
      </c>
      <c r="H66" s="36">
        <v>0</v>
      </c>
      <c r="J66" s="80"/>
      <c r="K66" s="80"/>
      <c r="L66" s="80"/>
      <c r="M66" s="80"/>
      <c r="N66" s="80"/>
    </row>
    <row r="67" s="4" customFormat="1" ht="12.75" customHeight="1" spans="1:8">
      <c r="A67" s="81"/>
      <c r="B67" s="82"/>
      <c r="C67" s="83"/>
      <c r="D67" s="84"/>
      <c r="E67" s="84"/>
      <c r="F67" s="84"/>
      <c r="G67" s="84"/>
      <c r="H67" s="84"/>
    </row>
    <row r="68" ht="16.5" customHeight="1" spans="1:8">
      <c r="A68" s="85" t="s">
        <v>1058</v>
      </c>
      <c r="B68" s="85"/>
      <c r="C68" s="85"/>
      <c r="D68" s="85"/>
      <c r="E68" s="85"/>
      <c r="F68" s="85"/>
      <c r="G68" s="85"/>
      <c r="H68" s="85"/>
    </row>
    <row r="69" ht="11.45" customHeight="1" spans="1:1">
      <c r="A69" s="7"/>
    </row>
    <row r="70" ht="12" customHeight="1" spans="1:8">
      <c r="A70" s="86" t="s">
        <v>1059</v>
      </c>
      <c r="B70" s="87"/>
      <c r="C70" s="87"/>
      <c r="D70" s="87"/>
      <c r="E70" s="87"/>
      <c r="F70" s="87"/>
      <c r="G70" s="87"/>
      <c r="H70" s="87"/>
    </row>
    <row r="71" ht="12" customHeight="1" spans="1:8">
      <c r="A71" s="86"/>
      <c r="B71" s="87"/>
      <c r="C71" s="87"/>
      <c r="D71" s="87"/>
      <c r="E71" s="87"/>
      <c r="F71" s="87"/>
      <c r="G71" s="87"/>
      <c r="H71" s="87"/>
    </row>
    <row r="72" ht="12" customHeight="1" spans="1:8">
      <c r="A72" s="86"/>
      <c r="B72" s="87"/>
      <c r="C72" s="87"/>
      <c r="D72" s="87"/>
      <c r="E72" s="87"/>
      <c r="F72" s="87"/>
      <c r="G72" s="87"/>
      <c r="H72" s="87"/>
    </row>
    <row r="73" ht="12" customHeight="1" spans="1:8">
      <c r="A73" s="88"/>
      <c r="B73" s="89"/>
      <c r="C73" s="90"/>
      <c r="D73" s="90"/>
      <c r="E73" s="90"/>
      <c r="F73" s="90"/>
      <c r="G73" s="88"/>
      <c r="H73" s="88"/>
    </row>
    <row r="74" ht="12" customHeight="1" spans="1:8">
      <c r="A74" s="89" t="s">
        <v>419</v>
      </c>
      <c r="B74" s="89" t="s">
        <v>243</v>
      </c>
      <c r="C74" s="89"/>
      <c r="D74" s="89"/>
      <c r="E74" s="89" t="s">
        <v>1060</v>
      </c>
      <c r="F74" s="89"/>
      <c r="G74" s="89" t="s">
        <v>612</v>
      </c>
      <c r="H74" s="89"/>
    </row>
    <row r="75" ht="12" customHeight="1" spans="1:8">
      <c r="A75" s="90" t="s">
        <v>420</v>
      </c>
      <c r="B75" s="90" t="s">
        <v>265</v>
      </c>
      <c r="C75" s="90"/>
      <c r="D75" s="90"/>
      <c r="E75" s="90" t="s">
        <v>315</v>
      </c>
      <c r="F75" s="90"/>
      <c r="G75" s="90" t="s">
        <v>613</v>
      </c>
      <c r="H75" s="90"/>
    </row>
    <row r="76" ht="12" customHeight="1" spans="1:8">
      <c r="A76" s="90" t="s">
        <v>1061</v>
      </c>
      <c r="B76" s="90" t="s">
        <v>1062</v>
      </c>
      <c r="C76" s="90"/>
      <c r="D76" s="90"/>
      <c r="E76" s="90" t="s">
        <v>1062</v>
      </c>
      <c r="F76" s="90"/>
      <c r="G76" s="90" t="s">
        <v>1062</v>
      </c>
      <c r="H76" s="90"/>
    </row>
    <row r="77" ht="12.95" customHeight="1" spans="1:8">
      <c r="A77" s="90"/>
      <c r="B77" s="90"/>
      <c r="C77" s="90"/>
      <c r="D77" s="90"/>
      <c r="E77" s="90"/>
      <c r="F77" s="90"/>
      <c r="G77" s="88"/>
      <c r="H77" s="88"/>
    </row>
    <row r="78" ht="11.25" customHeight="1" spans="1:8">
      <c r="A78" s="91" t="s">
        <v>1063</v>
      </c>
      <c r="B78" s="89"/>
      <c r="C78" s="90"/>
      <c r="D78" s="90"/>
      <c r="E78" s="90"/>
      <c r="F78" s="90"/>
      <c r="G78" s="88"/>
      <c r="H78" s="88"/>
    </row>
    <row r="79" ht="11.25" customHeight="1" spans="1:8">
      <c r="A79" s="91"/>
      <c r="B79" s="89"/>
      <c r="C79" s="90"/>
      <c r="D79" s="90"/>
      <c r="E79" s="90"/>
      <c r="F79" s="90"/>
      <c r="G79" s="88"/>
      <c r="H79" s="88"/>
    </row>
    <row r="80" ht="11.25" customHeight="1" spans="1:8">
      <c r="A80" s="91"/>
      <c r="B80" s="89"/>
      <c r="C80" s="90"/>
      <c r="D80" s="90"/>
      <c r="E80" s="90"/>
      <c r="F80" s="90"/>
      <c r="G80" s="88"/>
      <c r="H80" s="88"/>
    </row>
    <row r="81" ht="12" customHeight="1" spans="1:8">
      <c r="A81" s="88"/>
      <c r="B81" s="90"/>
      <c r="C81" s="88"/>
      <c r="D81" s="88"/>
      <c r="E81" s="88"/>
      <c r="F81" s="88"/>
      <c r="G81" s="88"/>
      <c r="H81" s="88"/>
    </row>
    <row r="82" ht="14.45" customHeight="1" spans="1:8">
      <c r="A82" s="89" t="s">
        <v>244</v>
      </c>
      <c r="B82" s="89"/>
      <c r="C82" s="88"/>
      <c r="D82" s="88"/>
      <c r="E82" s="88"/>
      <c r="F82" s="88"/>
      <c r="G82" s="88"/>
      <c r="H82" s="88"/>
    </row>
    <row r="83" s="5" customFormat="1" ht="13.5" customHeight="1" spans="1:8">
      <c r="A83" s="90" t="s">
        <v>247</v>
      </c>
      <c r="B83" s="92"/>
      <c r="C83" s="55"/>
      <c r="D83" s="55"/>
      <c r="E83" s="55"/>
      <c r="F83" s="55"/>
      <c r="G83" s="55"/>
      <c r="H83" s="55" t="s">
        <v>418</v>
      </c>
    </row>
    <row r="84" ht="11.6" spans="1:8">
      <c r="A84" s="55"/>
      <c r="B84" s="92"/>
      <c r="C84" s="92"/>
      <c r="D84" s="92"/>
      <c r="E84" s="92"/>
      <c r="F84" s="92"/>
      <c r="G84" s="92"/>
      <c r="H84" s="92"/>
    </row>
  </sheetData>
  <sheetProtection password="A9CD" sheet="1" objects="1"/>
  <mergeCells count="32">
    <mergeCell ref="A4:H4"/>
    <mergeCell ref="A5:H5"/>
    <mergeCell ref="A6:H6"/>
    <mergeCell ref="A7:H7"/>
    <mergeCell ref="E9:G9"/>
    <mergeCell ref="E49:G49"/>
    <mergeCell ref="A68:H68"/>
    <mergeCell ref="B74:D74"/>
    <mergeCell ref="E74:F74"/>
    <mergeCell ref="G74:H74"/>
    <mergeCell ref="B75:D75"/>
    <mergeCell ref="E75:F75"/>
    <mergeCell ref="G75:H75"/>
    <mergeCell ref="B76:D76"/>
    <mergeCell ref="E76:F76"/>
    <mergeCell ref="G76:H76"/>
    <mergeCell ref="A9:A12"/>
    <mergeCell ref="A49:A52"/>
    <mergeCell ref="B9:B11"/>
    <mergeCell ref="B49:B51"/>
    <mergeCell ref="C9:C12"/>
    <mergeCell ref="C49:C52"/>
    <mergeCell ref="D9:D11"/>
    <mergeCell ref="D49:D51"/>
    <mergeCell ref="E10:E11"/>
    <mergeCell ref="E50:E51"/>
    <mergeCell ref="F10:F11"/>
    <mergeCell ref="F50:F51"/>
    <mergeCell ref="G10:G12"/>
    <mergeCell ref="G50:G52"/>
    <mergeCell ref="H9:H11"/>
    <mergeCell ref="H49:H51"/>
  </mergeCells>
  <pageMargins left="0.3" right="0.1" top="0.511805555555556" bottom="0.118055555555556" header="0.314583333333333" footer="0.314583333333333"/>
  <pageSetup paperSize="1" orientation="landscape" horizontalDpi="360" verticalDpi="360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H108"/>
  <sheetViews>
    <sheetView view="pageBreakPreview" zoomScale="60" zoomScaleNormal="100" zoomScaleSheetLayoutView="60" topLeftCell="A28" workbookViewId="0">
      <selection activeCell="B62" sqref="B62"/>
    </sheetView>
  </sheetViews>
  <sheetFormatPr defaultColWidth="9" defaultRowHeight="12" outlineLevelCol="7"/>
  <cols>
    <col min="1" max="1" width="33.7109375" style="93" customWidth="1"/>
    <col min="2" max="2" width="7.5703125" style="93" customWidth="1"/>
    <col min="3" max="3" width="11.4296875" style="93" customWidth="1"/>
    <col min="4" max="5" width="11.140625" style="93" customWidth="1"/>
    <col min="6" max="6" width="11.4296875" style="93" customWidth="1"/>
    <col min="7" max="7" width="12.859375" style="93" customWidth="1"/>
    <col min="8" max="16384" width="9.140625" style="93"/>
  </cols>
  <sheetData>
    <row r="1" ht="13.5" customHeight="1" spans="1:2">
      <c r="A1" s="93" t="s">
        <v>0</v>
      </c>
      <c r="B1" s="201"/>
    </row>
    <row r="2" ht="13.5" customHeight="1" spans="1:2">
      <c r="A2" s="93" t="s">
        <v>248</v>
      </c>
      <c r="B2" s="201"/>
    </row>
    <row r="3" ht="15" customHeight="1" spans="1:2">
      <c r="A3" s="95"/>
      <c r="B3" s="201"/>
    </row>
    <row r="4" ht="15" customHeight="1" spans="2:2">
      <c r="B4" s="201"/>
    </row>
    <row r="5" ht="15" customHeight="1" spans="1:7">
      <c r="A5" s="97" t="s">
        <v>2</v>
      </c>
      <c r="B5" s="97"/>
      <c r="C5" s="97"/>
      <c r="D5" s="97"/>
      <c r="E5" s="97"/>
      <c r="F5" s="97"/>
      <c r="G5" s="97"/>
    </row>
    <row r="6" ht="15" customHeight="1" spans="1:7">
      <c r="A6" s="98" t="s">
        <v>277</v>
      </c>
      <c r="B6" s="98"/>
      <c r="C6" s="98"/>
      <c r="D6" s="98"/>
      <c r="E6" s="98"/>
      <c r="F6" s="98"/>
      <c r="G6" s="98"/>
    </row>
    <row r="7" spans="2:2">
      <c r="B7" s="201"/>
    </row>
    <row r="8" ht="14" spans="1:2">
      <c r="A8" s="202" t="s">
        <v>278</v>
      </c>
      <c r="B8" s="201"/>
    </row>
    <row r="9" ht="15" customHeight="1" spans="2:2">
      <c r="B9" s="201"/>
    </row>
    <row r="10" ht="15" customHeight="1" spans="1:7">
      <c r="A10" s="101" t="s">
        <v>5</v>
      </c>
      <c r="B10" s="179" t="s">
        <v>6</v>
      </c>
      <c r="C10" s="102" t="s">
        <v>7</v>
      </c>
      <c r="D10" s="139" t="s">
        <v>8</v>
      </c>
      <c r="E10" s="223"/>
      <c r="F10" s="140"/>
      <c r="G10" s="102" t="s">
        <v>9</v>
      </c>
    </row>
    <row r="11" ht="15" customHeight="1" spans="1:8">
      <c r="A11" s="105"/>
      <c r="B11" s="203"/>
      <c r="C11" s="106"/>
      <c r="D11" s="204" t="s">
        <v>10</v>
      </c>
      <c r="E11" s="204" t="s">
        <v>11</v>
      </c>
      <c r="F11" s="204" t="s">
        <v>12</v>
      </c>
      <c r="G11" s="106"/>
      <c r="H11" s="224"/>
    </row>
    <row r="12" ht="15" customHeight="1" spans="1:7">
      <c r="A12" s="105"/>
      <c r="B12" s="182"/>
      <c r="C12" s="105">
        <v>2020</v>
      </c>
      <c r="D12" s="205" t="s">
        <v>13</v>
      </c>
      <c r="E12" s="205" t="s">
        <v>14</v>
      </c>
      <c r="F12" s="205"/>
      <c r="G12" s="106">
        <v>2022</v>
      </c>
    </row>
    <row r="13" ht="9" customHeight="1" spans="1:7">
      <c r="A13" s="206"/>
      <c r="B13" s="207"/>
      <c r="C13" s="206"/>
      <c r="D13" s="206"/>
      <c r="E13" s="206"/>
      <c r="F13" s="206"/>
      <c r="G13" s="237"/>
    </row>
    <row r="14" ht="15" customHeight="1" spans="1:7">
      <c r="A14" s="113" t="s">
        <v>15</v>
      </c>
      <c r="B14" s="210" t="s">
        <v>16</v>
      </c>
      <c r="C14" s="212"/>
      <c r="D14" s="212"/>
      <c r="E14" s="212"/>
      <c r="F14" s="212"/>
      <c r="G14" s="212"/>
    </row>
    <row r="15" s="169" customFormat="1" ht="6.75" customHeight="1" spans="1:7">
      <c r="A15" s="212"/>
      <c r="B15" s="210"/>
      <c r="C15" s="114"/>
      <c r="D15" s="114"/>
      <c r="E15" s="114"/>
      <c r="F15" s="114"/>
      <c r="G15" s="114"/>
    </row>
    <row r="16" s="169" customFormat="1" ht="15" customHeight="1" spans="1:7">
      <c r="A16" s="114" t="s">
        <v>17</v>
      </c>
      <c r="B16" s="214" t="s">
        <v>18</v>
      </c>
      <c r="C16" s="112">
        <v>8342885.27</v>
      </c>
      <c r="D16" s="112">
        <v>4478314.18</v>
      </c>
      <c r="E16" s="112">
        <f>+F16-D16</f>
        <v>6253479.82</v>
      </c>
      <c r="F16" s="112">
        <v>10731794</v>
      </c>
      <c r="G16" s="112">
        <v>11721324</v>
      </c>
    </row>
    <row r="17" s="169" customFormat="1" ht="15" customHeight="1" spans="1:7">
      <c r="A17" s="114" t="s">
        <v>19</v>
      </c>
      <c r="B17" s="214" t="s">
        <v>20</v>
      </c>
      <c r="C17" s="112">
        <v>484649.46</v>
      </c>
      <c r="D17" s="112">
        <v>267999.99</v>
      </c>
      <c r="E17" s="112">
        <f t="shared" ref="E17:E34" si="0">+F17-D17</f>
        <v>372000.01</v>
      </c>
      <c r="F17" s="112">
        <v>640000</v>
      </c>
      <c r="G17" s="112">
        <v>696000</v>
      </c>
    </row>
    <row r="18" s="169" customFormat="1" ht="15" customHeight="1" spans="1:7">
      <c r="A18" s="114" t="s">
        <v>21</v>
      </c>
      <c r="B18" s="214" t="s">
        <v>22</v>
      </c>
      <c r="C18" s="112">
        <v>189875</v>
      </c>
      <c r="D18" s="112">
        <v>96000</v>
      </c>
      <c r="E18" s="112">
        <f t="shared" si="0"/>
        <v>96000</v>
      </c>
      <c r="F18" s="112">
        <v>192000</v>
      </c>
      <c r="G18" s="112">
        <v>192000</v>
      </c>
    </row>
    <row r="19" s="169" customFormat="1" ht="15" customHeight="1" spans="1:7">
      <c r="A19" s="114" t="s">
        <v>23</v>
      </c>
      <c r="B19" s="214" t="s">
        <v>24</v>
      </c>
      <c r="C19" s="112">
        <v>189875</v>
      </c>
      <c r="D19" s="112">
        <v>96000</v>
      </c>
      <c r="E19" s="112">
        <f t="shared" si="0"/>
        <v>96000</v>
      </c>
      <c r="F19" s="112">
        <v>192000</v>
      </c>
      <c r="G19" s="112">
        <v>192000</v>
      </c>
    </row>
    <row r="20" s="169" customFormat="1" ht="15" customHeight="1" spans="1:7">
      <c r="A20" s="114" t="s">
        <v>25</v>
      </c>
      <c r="B20" s="214" t="s">
        <v>26</v>
      </c>
      <c r="C20" s="112">
        <v>132000</v>
      </c>
      <c r="D20" s="112">
        <v>114000</v>
      </c>
      <c r="E20" s="112">
        <f t="shared" si="0"/>
        <v>60000</v>
      </c>
      <c r="F20" s="112">
        <v>174000</v>
      </c>
      <c r="G20" s="112">
        <v>174000</v>
      </c>
    </row>
    <row r="21" s="169" customFormat="1" ht="15" customHeight="1" spans="1:7">
      <c r="A21" s="114" t="s">
        <v>27</v>
      </c>
      <c r="B21" s="214" t="s">
        <v>28</v>
      </c>
      <c r="C21" s="112"/>
      <c r="D21" s="112"/>
      <c r="E21" s="112"/>
      <c r="F21" s="112"/>
      <c r="G21" s="112"/>
    </row>
    <row r="22" s="169" customFormat="1" ht="15" customHeight="1" spans="1:7">
      <c r="A22" s="114" t="s">
        <v>29</v>
      </c>
      <c r="B22" s="214"/>
      <c r="C22" s="112">
        <v>45000</v>
      </c>
      <c r="D22" s="112">
        <v>0</v>
      </c>
      <c r="E22" s="112">
        <f t="shared" si="0"/>
        <v>0</v>
      </c>
      <c r="F22" s="112">
        <v>0</v>
      </c>
      <c r="G22" s="112">
        <v>15000</v>
      </c>
    </row>
    <row r="23" s="169" customFormat="1" ht="15" customHeight="1" spans="1:7">
      <c r="A23" s="114" t="s">
        <v>30</v>
      </c>
      <c r="B23" s="214"/>
      <c r="C23" s="112">
        <v>0</v>
      </c>
      <c r="D23" s="112">
        <v>0</v>
      </c>
      <c r="E23" s="112">
        <f t="shared" si="0"/>
        <v>0</v>
      </c>
      <c r="F23" s="112">
        <v>0</v>
      </c>
      <c r="G23" s="112">
        <v>38088</v>
      </c>
    </row>
    <row r="24" s="169" customFormat="1" ht="15" customHeight="1" spans="1:7">
      <c r="A24" s="114" t="s">
        <v>31</v>
      </c>
      <c r="B24" s="214" t="s">
        <v>32</v>
      </c>
      <c r="C24" s="112">
        <v>169122.49</v>
      </c>
      <c r="D24" s="112">
        <v>48923.48</v>
      </c>
      <c r="E24" s="112">
        <f t="shared" si="0"/>
        <v>451076.52</v>
      </c>
      <c r="F24" s="112">
        <v>500000</v>
      </c>
      <c r="G24" s="112">
        <v>500000</v>
      </c>
    </row>
    <row r="25" s="169" customFormat="1" ht="15" customHeight="1" spans="1:7">
      <c r="A25" s="114" t="s">
        <v>33</v>
      </c>
      <c r="B25" s="214" t="s">
        <v>34</v>
      </c>
      <c r="C25" s="112">
        <v>746764.4</v>
      </c>
      <c r="D25" s="112">
        <v>0</v>
      </c>
      <c r="E25" s="112">
        <f t="shared" si="0"/>
        <v>978137</v>
      </c>
      <c r="F25" s="112">
        <v>978137</v>
      </c>
      <c r="G25" s="112">
        <v>976777</v>
      </c>
    </row>
    <row r="26" s="169" customFormat="1" ht="15" customHeight="1" spans="1:7">
      <c r="A26" s="114" t="s">
        <v>35</v>
      </c>
      <c r="B26" s="214" t="s">
        <v>36</v>
      </c>
      <c r="C26" s="112">
        <v>101500</v>
      </c>
      <c r="D26" s="112">
        <v>0</v>
      </c>
      <c r="E26" s="112">
        <f t="shared" si="0"/>
        <v>145000</v>
      </c>
      <c r="F26" s="112">
        <v>145000</v>
      </c>
      <c r="G26" s="112">
        <v>145000</v>
      </c>
    </row>
    <row r="27" s="169" customFormat="1" ht="15" customHeight="1" spans="1:7">
      <c r="A27" s="114" t="s">
        <v>37</v>
      </c>
      <c r="B27" s="214" t="s">
        <v>38</v>
      </c>
      <c r="C27" s="112"/>
      <c r="D27" s="112"/>
      <c r="E27" s="112"/>
      <c r="F27" s="112"/>
      <c r="G27" s="112"/>
    </row>
    <row r="28" s="169" customFormat="1" ht="15" customHeight="1" spans="1:7">
      <c r="A28" s="114" t="s">
        <v>39</v>
      </c>
      <c r="B28" s="214"/>
      <c r="C28" s="112">
        <v>701650</v>
      </c>
      <c r="D28" s="112">
        <v>744242</v>
      </c>
      <c r="E28" s="112">
        <f t="shared" si="0"/>
        <v>115557</v>
      </c>
      <c r="F28" s="112">
        <v>859799</v>
      </c>
      <c r="G28" s="112">
        <v>976777</v>
      </c>
    </row>
    <row r="29" s="169" customFormat="1" ht="15" customHeight="1" spans="1:7">
      <c r="A29" s="114" t="s">
        <v>40</v>
      </c>
      <c r="B29" s="214"/>
      <c r="C29" s="142" t="s">
        <v>41</v>
      </c>
      <c r="D29" s="112">
        <v>0</v>
      </c>
      <c r="E29" s="112">
        <v>0</v>
      </c>
      <c r="F29" s="112">
        <v>0</v>
      </c>
      <c r="G29" s="112">
        <v>145000</v>
      </c>
    </row>
    <row r="30" s="169" customFormat="1" ht="15" customHeight="1" spans="1:7">
      <c r="A30" s="114" t="s">
        <v>42</v>
      </c>
      <c r="B30" s="214" t="s">
        <v>43</v>
      </c>
      <c r="C30" s="112">
        <v>1001146.22</v>
      </c>
      <c r="D30" s="112">
        <v>537397.65</v>
      </c>
      <c r="E30" s="112">
        <f t="shared" si="0"/>
        <v>750419.03</v>
      </c>
      <c r="F30" s="112">
        <v>1287816.68</v>
      </c>
      <c r="G30" s="112">
        <v>1406559</v>
      </c>
    </row>
    <row r="31" s="169" customFormat="1" ht="15" customHeight="1" spans="1:7">
      <c r="A31" s="114" t="s">
        <v>44</v>
      </c>
      <c r="B31" s="214" t="s">
        <v>45</v>
      </c>
      <c r="C31" s="112">
        <v>24200</v>
      </c>
      <c r="D31" s="112">
        <v>13800</v>
      </c>
      <c r="E31" s="112">
        <f t="shared" si="0"/>
        <v>18500</v>
      </c>
      <c r="F31" s="112">
        <v>32300</v>
      </c>
      <c r="G31" s="112">
        <v>34800</v>
      </c>
    </row>
    <row r="32" s="169" customFormat="1" ht="15" customHeight="1" spans="1:7">
      <c r="A32" s="114" t="s">
        <v>46</v>
      </c>
      <c r="B32" s="214" t="s">
        <v>47</v>
      </c>
      <c r="C32" s="112">
        <v>111490.93</v>
      </c>
      <c r="D32" s="112">
        <v>59467.32</v>
      </c>
      <c r="E32" s="112">
        <f t="shared" si="0"/>
        <v>81735.29</v>
      </c>
      <c r="F32" s="112">
        <v>141202.61</v>
      </c>
      <c r="G32" s="112">
        <v>157224</v>
      </c>
    </row>
    <row r="33" s="169" customFormat="1" ht="15" customHeight="1" spans="1:7">
      <c r="A33" s="114" t="s">
        <v>48</v>
      </c>
      <c r="B33" s="214" t="s">
        <v>49</v>
      </c>
      <c r="C33" s="112">
        <v>24300</v>
      </c>
      <c r="D33" s="112">
        <v>13800</v>
      </c>
      <c r="E33" s="112">
        <f t="shared" si="0"/>
        <v>18500</v>
      </c>
      <c r="F33" s="112">
        <v>32300</v>
      </c>
      <c r="G33" s="112">
        <v>34800</v>
      </c>
    </row>
    <row r="34" s="169" customFormat="1" ht="15" customHeight="1" spans="1:7">
      <c r="A34" s="114" t="s">
        <v>50</v>
      </c>
      <c r="B34" s="214" t="s">
        <v>51</v>
      </c>
      <c r="C34" s="112">
        <v>1887288.5</v>
      </c>
      <c r="D34" s="112">
        <v>0</v>
      </c>
      <c r="E34" s="112">
        <f t="shared" si="0"/>
        <v>533896</v>
      </c>
      <c r="F34" s="112">
        <v>533896</v>
      </c>
      <c r="G34" s="112">
        <v>0</v>
      </c>
    </row>
    <row r="35" s="169" customFormat="1" ht="15" customHeight="1" spans="1:7">
      <c r="A35" s="114" t="s">
        <v>52</v>
      </c>
      <c r="B35" s="214"/>
      <c r="C35" s="112"/>
      <c r="D35" s="112"/>
      <c r="E35" s="112"/>
      <c r="F35" s="112"/>
      <c r="G35" s="112"/>
    </row>
    <row r="36" s="169" customFormat="1" ht="15" customHeight="1" spans="1:7">
      <c r="A36" s="114" t="s">
        <v>53</v>
      </c>
      <c r="B36" s="214"/>
      <c r="C36" s="112"/>
      <c r="D36" s="112"/>
      <c r="E36" s="112"/>
      <c r="F36" s="112"/>
      <c r="G36" s="112"/>
    </row>
    <row r="37" s="169" customFormat="1" ht="15" customHeight="1" spans="1:7">
      <c r="A37" s="114" t="s">
        <v>54</v>
      </c>
      <c r="B37" s="214"/>
      <c r="C37" s="112"/>
      <c r="D37" s="112"/>
      <c r="E37" s="112"/>
      <c r="F37" s="112"/>
      <c r="G37" s="112"/>
    </row>
    <row r="38" s="169" customFormat="1" ht="15" customHeight="1" spans="1:7">
      <c r="A38" s="114" t="s">
        <v>55</v>
      </c>
      <c r="B38" s="214" t="s">
        <v>18</v>
      </c>
      <c r="C38" s="112">
        <v>0</v>
      </c>
      <c r="D38" s="112">
        <v>0</v>
      </c>
      <c r="E38" s="112">
        <f t="shared" ref="E38:E41" si="1">+F38-D38</f>
        <v>0</v>
      </c>
      <c r="F38" s="112">
        <v>0</v>
      </c>
      <c r="G38" s="112">
        <v>223783</v>
      </c>
    </row>
    <row r="39" spans="1:7">
      <c r="A39" s="114" t="s">
        <v>56</v>
      </c>
      <c r="B39" s="214" t="s">
        <v>34</v>
      </c>
      <c r="C39" s="112">
        <v>0</v>
      </c>
      <c r="D39" s="112">
        <v>0</v>
      </c>
      <c r="E39" s="112">
        <f t="shared" si="1"/>
        <v>0</v>
      </c>
      <c r="F39" s="112">
        <v>0</v>
      </c>
      <c r="G39" s="112">
        <v>31969</v>
      </c>
    </row>
    <row r="40" spans="1:7">
      <c r="A40" s="114" t="s">
        <v>57</v>
      </c>
      <c r="B40" s="214" t="s">
        <v>43</v>
      </c>
      <c r="C40" s="112">
        <v>0</v>
      </c>
      <c r="D40" s="112">
        <v>0</v>
      </c>
      <c r="E40" s="112">
        <f t="shared" si="1"/>
        <v>0</v>
      </c>
      <c r="F40" s="112">
        <v>0</v>
      </c>
      <c r="G40" s="112">
        <v>26854</v>
      </c>
    </row>
    <row r="41" spans="1:7">
      <c r="A41" s="114" t="s">
        <v>58</v>
      </c>
      <c r="B41" s="214" t="s">
        <v>47</v>
      </c>
      <c r="C41" s="112">
        <v>0</v>
      </c>
      <c r="D41" s="112">
        <v>0</v>
      </c>
      <c r="E41" s="112">
        <f t="shared" si="1"/>
        <v>0</v>
      </c>
      <c r="F41" s="112">
        <v>0</v>
      </c>
      <c r="G41" s="112">
        <v>7368</v>
      </c>
    </row>
    <row r="42" spans="1:7">
      <c r="A42" s="212"/>
      <c r="B42" s="214"/>
      <c r="C42" s="112"/>
      <c r="D42" s="112"/>
      <c r="E42" s="112"/>
      <c r="F42" s="112"/>
      <c r="G42" s="112"/>
    </row>
    <row r="43" s="169" customFormat="1" ht="15" customHeight="1" spans="1:7">
      <c r="A43" s="179" t="s">
        <v>59</v>
      </c>
      <c r="B43" s="217"/>
      <c r="C43" s="148">
        <f>SUM(C16:C42)</f>
        <v>14151747.27</v>
      </c>
      <c r="D43" s="148">
        <f>SUM(D16:D42)</f>
        <v>6469944.62</v>
      </c>
      <c r="E43" s="148">
        <f>SUM(E16:E42)</f>
        <v>9970300.67</v>
      </c>
      <c r="F43" s="148">
        <f>SUM(F16:F42)</f>
        <v>16440245.29</v>
      </c>
      <c r="G43" s="148">
        <f>SUM(G16:G42)</f>
        <v>17695323</v>
      </c>
    </row>
    <row r="44" s="169" customFormat="1" ht="15" customHeight="1" spans="1:7">
      <c r="A44" s="182"/>
      <c r="B44" s="218"/>
      <c r="C44" s="151"/>
      <c r="D44" s="151"/>
      <c r="E44" s="151"/>
      <c r="F44" s="151"/>
      <c r="G44" s="151"/>
    </row>
    <row r="45" spans="1:1">
      <c r="A45" s="236"/>
    </row>
    <row r="46" spans="1:1">
      <c r="A46" s="236"/>
    </row>
    <row r="47" spans="1:1">
      <c r="A47" s="236"/>
    </row>
    <row r="48" spans="1:1">
      <c r="A48" s="236"/>
    </row>
    <row r="49" spans="1:1">
      <c r="A49" s="236"/>
    </row>
    <row r="50" spans="1:1">
      <c r="A50" s="236"/>
    </row>
    <row r="51" spans="1:1">
      <c r="A51" s="236"/>
    </row>
    <row r="52" ht="13.5" customHeight="1" spans="1:7">
      <c r="A52" s="137"/>
      <c r="B52" s="137"/>
      <c r="C52" s="137"/>
      <c r="D52" s="137"/>
      <c r="E52" s="137"/>
      <c r="F52" s="137"/>
      <c r="G52" s="137"/>
    </row>
    <row r="53" ht="13.5" customHeight="1" spans="1:7">
      <c r="A53" s="137"/>
      <c r="B53" s="137"/>
      <c r="C53" s="137"/>
      <c r="D53" s="137"/>
      <c r="E53" s="137"/>
      <c r="F53" s="137"/>
      <c r="G53" s="137"/>
    </row>
    <row r="54" ht="13.5" customHeight="1" spans="1:2">
      <c r="A54" s="93" t="s">
        <v>0</v>
      </c>
      <c r="B54" s="201"/>
    </row>
    <row r="55" ht="13.5" customHeight="1" spans="1:2">
      <c r="A55" s="93" t="s">
        <v>267</v>
      </c>
      <c r="B55" s="201"/>
    </row>
    <row r="56" ht="15" customHeight="1" spans="1:2">
      <c r="A56" s="95"/>
      <c r="B56" s="201"/>
    </row>
    <row r="57" ht="15" customHeight="1" spans="2:2">
      <c r="B57" s="201"/>
    </row>
    <row r="58" ht="15" customHeight="1" spans="1:7">
      <c r="A58" s="97" t="s">
        <v>2</v>
      </c>
      <c r="B58" s="97"/>
      <c r="C58" s="97"/>
      <c r="D58" s="97"/>
      <c r="E58" s="97"/>
      <c r="F58" s="97"/>
      <c r="G58" s="97"/>
    </row>
    <row r="59" ht="15" customHeight="1" spans="1:7">
      <c r="A59" s="98" t="s">
        <v>3</v>
      </c>
      <c r="B59" s="98"/>
      <c r="C59" s="98"/>
      <c r="D59" s="98"/>
      <c r="E59" s="98"/>
      <c r="F59" s="98"/>
      <c r="G59" s="98"/>
    </row>
    <row r="60" spans="2:2">
      <c r="B60" s="201"/>
    </row>
    <row r="61" ht="14" spans="1:2">
      <c r="A61" s="202" t="s">
        <v>278</v>
      </c>
      <c r="B61" s="201"/>
    </row>
    <row r="62" ht="15" customHeight="1" spans="2:2">
      <c r="B62" s="201"/>
    </row>
    <row r="63" ht="15" customHeight="1" spans="1:8">
      <c r="A63" s="101" t="s">
        <v>5</v>
      </c>
      <c r="B63" s="179" t="s">
        <v>6</v>
      </c>
      <c r="C63" s="102" t="s">
        <v>7</v>
      </c>
      <c r="D63" s="139" t="s">
        <v>8</v>
      </c>
      <c r="E63" s="223"/>
      <c r="F63" s="140"/>
      <c r="G63" s="102" t="s">
        <v>9</v>
      </c>
      <c r="H63" s="243"/>
    </row>
    <row r="64" ht="15" customHeight="1" spans="1:8">
      <c r="A64" s="105"/>
      <c r="B64" s="203"/>
      <c r="C64" s="106"/>
      <c r="D64" s="204" t="s">
        <v>10</v>
      </c>
      <c r="E64" s="204" t="s">
        <v>11</v>
      </c>
      <c r="F64" s="204" t="s">
        <v>12</v>
      </c>
      <c r="G64" s="106"/>
      <c r="H64" s="243"/>
    </row>
    <row r="65" ht="15" customHeight="1" spans="1:8">
      <c r="A65" s="105"/>
      <c r="B65" s="182"/>
      <c r="C65" s="105">
        <v>2020</v>
      </c>
      <c r="D65" s="205" t="s">
        <v>13</v>
      </c>
      <c r="E65" s="205" t="s">
        <v>14</v>
      </c>
      <c r="F65" s="205"/>
      <c r="G65" s="106">
        <v>2022</v>
      </c>
      <c r="H65" s="243"/>
    </row>
    <row r="66" ht="9" customHeight="1" spans="1:7">
      <c r="A66" s="206"/>
      <c r="B66" s="207"/>
      <c r="C66" s="206"/>
      <c r="D66" s="206"/>
      <c r="E66" s="206"/>
      <c r="F66" s="206"/>
      <c r="G66" s="237"/>
    </row>
    <row r="67" ht="15" customHeight="1" spans="1:7">
      <c r="A67" s="113" t="s">
        <v>62</v>
      </c>
      <c r="B67" s="210" t="s">
        <v>63</v>
      </c>
      <c r="C67" s="212"/>
      <c r="D67" s="212"/>
      <c r="E67" s="212"/>
      <c r="F67" s="212"/>
      <c r="G67" s="212"/>
    </row>
    <row r="68" s="169" customFormat="1" ht="6.75" customHeight="1" spans="1:7">
      <c r="A68" s="212"/>
      <c r="B68" s="210"/>
      <c r="C68" s="114"/>
      <c r="D68" s="114"/>
      <c r="E68" s="114"/>
      <c r="F68" s="114"/>
      <c r="G68" s="114"/>
    </row>
    <row r="69" spans="1:7">
      <c r="A69" s="114" t="s">
        <v>252</v>
      </c>
      <c r="B69" s="214" t="s">
        <v>65</v>
      </c>
      <c r="C69" s="112">
        <v>6000</v>
      </c>
      <c r="D69" s="112">
        <v>1500</v>
      </c>
      <c r="E69" s="112">
        <f t="shared" ref="E69:E79" si="2">+F69-D69</f>
        <v>163500</v>
      </c>
      <c r="F69" s="112">
        <v>165000</v>
      </c>
      <c r="G69" s="112">
        <v>165000</v>
      </c>
    </row>
    <row r="70" spans="1:7">
      <c r="A70" s="114" t="s">
        <v>253</v>
      </c>
      <c r="B70" s="214" t="s">
        <v>78</v>
      </c>
      <c r="C70" s="112">
        <v>492351.65</v>
      </c>
      <c r="D70" s="112">
        <v>0</v>
      </c>
      <c r="E70" s="112">
        <f t="shared" si="2"/>
        <v>627000</v>
      </c>
      <c r="F70" s="112">
        <v>627000</v>
      </c>
      <c r="G70" s="112">
        <v>627000</v>
      </c>
    </row>
    <row r="71" ht="15" customHeight="1" spans="1:7">
      <c r="A71" s="114" t="s">
        <v>279</v>
      </c>
      <c r="B71" s="214"/>
      <c r="C71" s="112"/>
      <c r="D71" s="112"/>
      <c r="E71" s="112"/>
      <c r="F71" s="112"/>
      <c r="G71" s="112"/>
    </row>
    <row r="72" spans="1:7">
      <c r="A72" s="114" t="s">
        <v>280</v>
      </c>
      <c r="B72" s="214" t="s">
        <v>110</v>
      </c>
      <c r="C72" s="112">
        <v>0</v>
      </c>
      <c r="D72" s="112">
        <v>0</v>
      </c>
      <c r="E72" s="112">
        <f t="shared" si="2"/>
        <v>9000</v>
      </c>
      <c r="F72" s="112">
        <v>9000</v>
      </c>
      <c r="G72" s="112">
        <v>9000</v>
      </c>
    </row>
    <row r="73" spans="1:7">
      <c r="A73" s="114" t="s">
        <v>281</v>
      </c>
      <c r="B73" s="214" t="s">
        <v>282</v>
      </c>
      <c r="C73" s="112">
        <v>0</v>
      </c>
      <c r="D73" s="112">
        <v>0</v>
      </c>
      <c r="E73" s="112">
        <f t="shared" si="2"/>
        <v>9000</v>
      </c>
      <c r="F73" s="112">
        <v>9000</v>
      </c>
      <c r="G73" s="112">
        <v>9000</v>
      </c>
    </row>
    <row r="74" spans="1:7">
      <c r="A74" s="114" t="s">
        <v>283</v>
      </c>
      <c r="B74" s="214" t="s">
        <v>284</v>
      </c>
      <c r="C74" s="112">
        <v>900</v>
      </c>
      <c r="D74" s="112">
        <v>0</v>
      </c>
      <c r="E74" s="112">
        <f t="shared" si="2"/>
        <v>1000</v>
      </c>
      <c r="F74" s="112">
        <v>1000</v>
      </c>
      <c r="G74" s="112">
        <v>1000</v>
      </c>
    </row>
    <row r="75" spans="1:7">
      <c r="A75" s="114" t="s">
        <v>285</v>
      </c>
      <c r="B75" s="214" t="s">
        <v>117</v>
      </c>
      <c r="C75" s="112">
        <v>150000</v>
      </c>
      <c r="D75" s="112">
        <v>60000</v>
      </c>
      <c r="E75" s="112">
        <f t="shared" si="2"/>
        <v>140000</v>
      </c>
      <c r="F75" s="112">
        <v>200000</v>
      </c>
      <c r="G75" s="112">
        <v>200000</v>
      </c>
    </row>
    <row r="76" spans="1:7">
      <c r="A76" s="114" t="s">
        <v>286</v>
      </c>
      <c r="B76" s="214"/>
      <c r="C76" s="112"/>
      <c r="D76" s="112"/>
      <c r="E76" s="112"/>
      <c r="F76" s="112"/>
      <c r="G76" s="112"/>
    </row>
    <row r="77" spans="1:7">
      <c r="A77" s="114" t="s">
        <v>287</v>
      </c>
      <c r="B77" s="214" t="s">
        <v>288</v>
      </c>
      <c r="C77" s="112">
        <v>1000</v>
      </c>
      <c r="D77" s="112">
        <v>0</v>
      </c>
      <c r="E77" s="112">
        <f t="shared" si="2"/>
        <v>1000</v>
      </c>
      <c r="F77" s="112">
        <v>1000</v>
      </c>
      <c r="G77" s="112">
        <v>1000</v>
      </c>
    </row>
    <row r="78" spans="1:7">
      <c r="A78" s="114" t="s">
        <v>256</v>
      </c>
      <c r="B78" s="214" t="s">
        <v>99</v>
      </c>
      <c r="C78" s="112">
        <v>4372</v>
      </c>
      <c r="D78" s="112">
        <v>23497</v>
      </c>
      <c r="E78" s="112">
        <f t="shared" si="2"/>
        <v>212503</v>
      </c>
      <c r="F78" s="112">
        <v>236000</v>
      </c>
      <c r="G78" s="112">
        <v>236000</v>
      </c>
    </row>
    <row r="79" spans="1:7">
      <c r="A79" s="114" t="s">
        <v>289</v>
      </c>
      <c r="B79" s="214" t="s">
        <v>99</v>
      </c>
      <c r="C79" s="112">
        <v>2262808.92</v>
      </c>
      <c r="D79" s="112">
        <v>413646.43</v>
      </c>
      <c r="E79" s="112">
        <f t="shared" si="2"/>
        <v>1693353.57</v>
      </c>
      <c r="F79" s="112">
        <v>2107000</v>
      </c>
      <c r="G79" s="112">
        <v>2180000</v>
      </c>
    </row>
    <row r="80" spans="1:7">
      <c r="A80" s="114"/>
      <c r="B80" s="212"/>
      <c r="C80" s="112"/>
      <c r="D80" s="112"/>
      <c r="E80" s="112"/>
      <c r="F80" s="112"/>
      <c r="G80" s="112"/>
    </row>
    <row r="81" ht="16.5" customHeight="1" spans="1:7">
      <c r="A81" s="179" t="s">
        <v>262</v>
      </c>
      <c r="B81" s="217"/>
      <c r="C81" s="148">
        <f>SUM(C69:C79)</f>
        <v>2917432.57</v>
      </c>
      <c r="D81" s="148">
        <f t="shared" ref="D81:G81" si="3">SUM(D69:D79)</f>
        <v>498643.43</v>
      </c>
      <c r="E81" s="148">
        <f t="shared" si="3"/>
        <v>2856356.57</v>
      </c>
      <c r="F81" s="148">
        <f t="shared" si="3"/>
        <v>3355000</v>
      </c>
      <c r="G81" s="148">
        <f t="shared" si="3"/>
        <v>3428000</v>
      </c>
    </row>
    <row r="82" ht="16.5" customHeight="1" spans="1:7">
      <c r="A82" s="182" t="s">
        <v>183</v>
      </c>
      <c r="B82" s="218"/>
      <c r="C82" s="151"/>
      <c r="D82" s="151"/>
      <c r="E82" s="151"/>
      <c r="F82" s="151"/>
      <c r="G82" s="151"/>
    </row>
    <row r="83" ht="9" customHeight="1" spans="1:7">
      <c r="A83" s="206"/>
      <c r="B83" s="207"/>
      <c r="C83" s="206"/>
      <c r="D83" s="206"/>
      <c r="E83" s="206"/>
      <c r="F83" s="206"/>
      <c r="G83" s="237"/>
    </row>
    <row r="84" ht="15" customHeight="1" spans="1:7">
      <c r="A84" s="113" t="s">
        <v>290</v>
      </c>
      <c r="B84" s="210"/>
      <c r="C84" s="212"/>
      <c r="D84" s="212"/>
      <c r="E84" s="212"/>
      <c r="F84" s="212"/>
      <c r="G84" s="212"/>
    </row>
    <row r="85" s="169" customFormat="1" ht="6.75" customHeight="1" spans="1:7">
      <c r="A85" s="212"/>
      <c r="B85" s="210"/>
      <c r="C85" s="114"/>
      <c r="D85" s="114"/>
      <c r="E85" s="114"/>
      <c r="F85" s="114"/>
      <c r="G85" s="114"/>
    </row>
    <row r="86" ht="15" customHeight="1" spans="1:7">
      <c r="A86" s="114" t="s">
        <v>291</v>
      </c>
      <c r="B86" s="214" t="s">
        <v>195</v>
      </c>
      <c r="C86" s="112"/>
      <c r="D86" s="112">
        <v>0</v>
      </c>
      <c r="E86" s="112">
        <f t="shared" ref="E86:E87" si="4">+F86-D86</f>
        <v>60000</v>
      </c>
      <c r="F86" s="112">
        <v>60000</v>
      </c>
      <c r="G86" s="112">
        <v>0</v>
      </c>
    </row>
    <row r="87" ht="15" customHeight="1" spans="1:7">
      <c r="A87" s="114" t="s">
        <v>215</v>
      </c>
      <c r="B87" s="214" t="s">
        <v>216</v>
      </c>
      <c r="C87" s="112"/>
      <c r="D87" s="112">
        <v>0</v>
      </c>
      <c r="E87" s="112">
        <f t="shared" si="4"/>
        <v>85000</v>
      </c>
      <c r="F87" s="112">
        <v>85000</v>
      </c>
      <c r="G87" s="112">
        <v>0</v>
      </c>
    </row>
    <row r="88" ht="15" customHeight="1" spans="1:7">
      <c r="A88" s="335"/>
      <c r="B88" s="336"/>
      <c r="C88" s="337"/>
      <c r="D88" s="337"/>
      <c r="E88" s="337"/>
      <c r="F88" s="337"/>
      <c r="G88" s="337"/>
    </row>
    <row r="89" ht="16.5" customHeight="1" spans="1:7">
      <c r="A89" s="179" t="s">
        <v>237</v>
      </c>
      <c r="B89" s="217"/>
      <c r="C89" s="148">
        <f>SUM(C86:C88)</f>
        <v>0</v>
      </c>
      <c r="D89" s="148">
        <f t="shared" ref="D89:G89" si="5">SUM(D86:D88)</f>
        <v>0</v>
      </c>
      <c r="E89" s="148">
        <f t="shared" si="5"/>
        <v>145000</v>
      </c>
      <c r="F89" s="148">
        <f t="shared" si="5"/>
        <v>145000</v>
      </c>
      <c r="G89" s="148">
        <f t="shared" si="5"/>
        <v>0</v>
      </c>
    </row>
    <row r="90" ht="16.5" customHeight="1" spans="1:7">
      <c r="A90" s="182"/>
      <c r="B90" s="218"/>
      <c r="C90" s="151"/>
      <c r="D90" s="151"/>
      <c r="E90" s="151"/>
      <c r="F90" s="151"/>
      <c r="G90" s="151"/>
    </row>
    <row r="91" ht="16.5" customHeight="1" spans="1:7">
      <c r="A91" s="184" t="s">
        <v>292</v>
      </c>
      <c r="B91" s="217"/>
      <c r="C91" s="220">
        <f>C43+C81+C89</f>
        <v>17069179.84</v>
      </c>
      <c r="D91" s="220">
        <f>D43+D81+D89</f>
        <v>6968588.05</v>
      </c>
      <c r="E91" s="220">
        <f>E43+E81+E89</f>
        <v>12971657.24</v>
      </c>
      <c r="F91" s="220">
        <f>F43+F81+F89</f>
        <v>19940245.29</v>
      </c>
      <c r="G91" s="220">
        <f>G43+G81+G89</f>
        <v>21123323</v>
      </c>
    </row>
    <row r="92" ht="16.5" customHeight="1" spans="1:7">
      <c r="A92" s="186"/>
      <c r="B92" s="218"/>
      <c r="C92" s="221"/>
      <c r="D92" s="221"/>
      <c r="E92" s="221"/>
      <c r="F92" s="221"/>
      <c r="G92" s="221"/>
    </row>
    <row r="93" spans="1:7">
      <c r="A93" s="334"/>
      <c r="B93" s="334"/>
      <c r="C93" s="334"/>
      <c r="D93" s="334"/>
      <c r="E93" s="334"/>
      <c r="F93" s="334"/>
      <c r="G93" s="334"/>
    </row>
    <row r="95" spans="1:5">
      <c r="A95" s="93" t="s">
        <v>239</v>
      </c>
      <c r="B95" s="93" t="s">
        <v>240</v>
      </c>
      <c r="E95" s="93" t="s">
        <v>241</v>
      </c>
    </row>
    <row r="100" spans="1:7">
      <c r="A100" s="338" t="s">
        <v>293</v>
      </c>
      <c r="B100" s="199" t="s">
        <v>243</v>
      </c>
      <c r="C100" s="199"/>
      <c r="D100" s="199"/>
      <c r="E100" s="199" t="s">
        <v>244</v>
      </c>
      <c r="F100" s="199"/>
      <c r="G100" s="199"/>
    </row>
    <row r="101" spans="1:7">
      <c r="A101" s="200" t="s">
        <v>294</v>
      </c>
      <c r="B101" s="200" t="s">
        <v>265</v>
      </c>
      <c r="C101" s="200"/>
      <c r="D101" s="200"/>
      <c r="E101" s="200" t="s">
        <v>247</v>
      </c>
      <c r="F101" s="200"/>
      <c r="G101" s="200"/>
    </row>
    <row r="102" spans="1:4">
      <c r="A102" s="200"/>
      <c r="B102" s="200"/>
      <c r="C102" s="200"/>
      <c r="D102" s="200"/>
    </row>
    <row r="107" ht="13.5" customHeight="1" spans="1:7">
      <c r="A107" s="137"/>
      <c r="B107" s="137"/>
      <c r="C107" s="137"/>
      <c r="D107" s="137"/>
      <c r="E107" s="137"/>
      <c r="F107" s="137"/>
      <c r="G107" s="137"/>
    </row>
    <row r="108" ht="13.5" customHeight="1" spans="1:7">
      <c r="A108" s="137"/>
      <c r="B108" s="137"/>
      <c r="C108" s="137"/>
      <c r="D108" s="137"/>
      <c r="E108" s="137"/>
      <c r="F108" s="137"/>
      <c r="G108" s="137"/>
    </row>
  </sheetData>
  <sheetProtection password="D60D" sheet="1" objects="1"/>
  <mergeCells count="47">
    <mergeCell ref="A5:G5"/>
    <mergeCell ref="A6:G6"/>
    <mergeCell ref="D10:F10"/>
    <mergeCell ref="A58:G58"/>
    <mergeCell ref="A59:G59"/>
    <mergeCell ref="D63:F63"/>
    <mergeCell ref="B100:D100"/>
    <mergeCell ref="E100:G100"/>
    <mergeCell ref="B101:D101"/>
    <mergeCell ref="E101:G101"/>
    <mergeCell ref="B102:D102"/>
    <mergeCell ref="A10:A12"/>
    <mergeCell ref="A43:A44"/>
    <mergeCell ref="A63:A65"/>
    <mergeCell ref="A81:A82"/>
    <mergeCell ref="A89:A90"/>
    <mergeCell ref="A91:A92"/>
    <mergeCell ref="B10:B12"/>
    <mergeCell ref="B63:B65"/>
    <mergeCell ref="C10:C11"/>
    <mergeCell ref="C43:C44"/>
    <mergeCell ref="C63:C64"/>
    <mergeCell ref="C81:C82"/>
    <mergeCell ref="C89:C90"/>
    <mergeCell ref="C91:C92"/>
    <mergeCell ref="D43:D44"/>
    <mergeCell ref="D81:D82"/>
    <mergeCell ref="D89:D90"/>
    <mergeCell ref="D91:D92"/>
    <mergeCell ref="E43:E44"/>
    <mergeCell ref="E81:E82"/>
    <mergeCell ref="E89:E90"/>
    <mergeCell ref="E91:E92"/>
    <mergeCell ref="F11:F12"/>
    <mergeCell ref="F43:F44"/>
    <mergeCell ref="F64:F65"/>
    <mergeCell ref="F81:F82"/>
    <mergeCell ref="F89:F90"/>
    <mergeCell ref="F91:F92"/>
    <mergeCell ref="G10:G11"/>
    <mergeCell ref="G43:G44"/>
    <mergeCell ref="G63:G64"/>
    <mergeCell ref="G81:G82"/>
    <mergeCell ref="G89:G90"/>
    <mergeCell ref="G91:G92"/>
    <mergeCell ref="A52:G53"/>
    <mergeCell ref="A107:G108"/>
  </mergeCells>
  <pageMargins left="0.432638888888889" right="0.156944444444444" top="0.590277777777778" bottom="0.196527777777778" header="0.472222222222222" footer="0.156944444444444"/>
  <pageSetup paperSize="1" orientation="portrait"/>
  <headerFooter/>
  <rowBreaks count="1" manualBreakCount="1">
    <brk id="53" max="16383" man="1"/>
  </row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H108"/>
  <sheetViews>
    <sheetView view="pageBreakPreview" zoomScale="60" zoomScaleNormal="100" zoomScaleSheetLayoutView="60" topLeftCell="A51" workbookViewId="0">
      <selection activeCell="I70" sqref="I70"/>
    </sheetView>
  </sheetViews>
  <sheetFormatPr defaultColWidth="9" defaultRowHeight="12" outlineLevelCol="7"/>
  <cols>
    <col min="1" max="1" width="34.2890625" style="93" customWidth="1"/>
    <col min="2" max="2" width="7.2890625" style="93" customWidth="1"/>
    <col min="3" max="3" width="11.4296875" style="93" customWidth="1"/>
    <col min="4" max="6" width="11" style="93" customWidth="1"/>
    <col min="7" max="7" width="13" style="93" customWidth="1"/>
    <col min="8" max="16384" width="9.140625" style="93"/>
  </cols>
  <sheetData>
    <row r="1" ht="13.5" customHeight="1" spans="1:2">
      <c r="A1" s="93" t="s">
        <v>0</v>
      </c>
      <c r="B1" s="201"/>
    </row>
    <row r="2" ht="13.5" customHeight="1" spans="1:2">
      <c r="A2" s="93" t="s">
        <v>248</v>
      </c>
      <c r="B2" s="201"/>
    </row>
    <row r="3" ht="15" customHeight="1" spans="1:2">
      <c r="A3" s="95"/>
      <c r="B3" s="201"/>
    </row>
    <row r="4" ht="15" customHeight="1" spans="2:2">
      <c r="B4" s="201"/>
    </row>
    <row r="5" ht="15" customHeight="1" spans="1:7">
      <c r="A5" s="97" t="s">
        <v>2</v>
      </c>
      <c r="B5" s="97"/>
      <c r="C5" s="97"/>
      <c r="D5" s="97"/>
      <c r="E5" s="97"/>
      <c r="F5" s="97"/>
      <c r="G5" s="97"/>
    </row>
    <row r="6" ht="15" customHeight="1" spans="1:7">
      <c r="A6" s="98" t="s">
        <v>61</v>
      </c>
      <c r="B6" s="98"/>
      <c r="C6" s="98"/>
      <c r="D6" s="98"/>
      <c r="E6" s="98"/>
      <c r="F6" s="98"/>
      <c r="G6" s="98"/>
    </row>
    <row r="7" spans="2:2">
      <c r="B7" s="201"/>
    </row>
    <row r="8" ht="14" spans="1:2">
      <c r="A8" s="202" t="s">
        <v>295</v>
      </c>
      <c r="B8" s="201"/>
    </row>
    <row r="9" ht="15" customHeight="1" spans="2:2">
      <c r="B9" s="201"/>
    </row>
    <row r="10" ht="15" customHeight="1" spans="1:7">
      <c r="A10" s="101" t="s">
        <v>5</v>
      </c>
      <c r="B10" s="179" t="s">
        <v>6</v>
      </c>
      <c r="C10" s="102" t="s">
        <v>7</v>
      </c>
      <c r="D10" s="139" t="s">
        <v>8</v>
      </c>
      <c r="E10" s="223"/>
      <c r="F10" s="140"/>
      <c r="G10" s="102" t="s">
        <v>9</v>
      </c>
    </row>
    <row r="11" ht="15" customHeight="1" spans="1:8">
      <c r="A11" s="105"/>
      <c r="B11" s="203"/>
      <c r="C11" s="106"/>
      <c r="D11" s="204" t="s">
        <v>10</v>
      </c>
      <c r="E11" s="204" t="s">
        <v>11</v>
      </c>
      <c r="F11" s="204" t="s">
        <v>12</v>
      </c>
      <c r="G11" s="106"/>
      <c r="H11" s="224"/>
    </row>
    <row r="12" ht="15" customHeight="1" spans="1:7">
      <c r="A12" s="105"/>
      <c r="B12" s="182"/>
      <c r="C12" s="105">
        <v>2020</v>
      </c>
      <c r="D12" s="205" t="s">
        <v>13</v>
      </c>
      <c r="E12" s="205" t="s">
        <v>14</v>
      </c>
      <c r="F12" s="205"/>
      <c r="G12" s="106">
        <v>2022</v>
      </c>
    </row>
    <row r="13" ht="9" customHeight="1" spans="1:7">
      <c r="A13" s="206"/>
      <c r="B13" s="207"/>
      <c r="C13" s="206"/>
      <c r="D13" s="206"/>
      <c r="E13" s="206"/>
      <c r="F13" s="206"/>
      <c r="G13" s="237"/>
    </row>
    <row r="14" ht="15" customHeight="1" spans="1:7">
      <c r="A14" s="113" t="s">
        <v>15</v>
      </c>
      <c r="B14" s="210" t="s">
        <v>16</v>
      </c>
      <c r="C14" s="212"/>
      <c r="D14" s="212"/>
      <c r="E14" s="212"/>
      <c r="F14" s="212"/>
      <c r="G14" s="212"/>
    </row>
    <row r="15" s="169" customFormat="1" ht="6.75" customHeight="1" spans="1:7">
      <c r="A15" s="212"/>
      <c r="B15" s="210"/>
      <c r="C15" s="114"/>
      <c r="D15" s="114"/>
      <c r="E15" s="114"/>
      <c r="F15" s="114"/>
      <c r="G15" s="114"/>
    </row>
    <row r="16" s="169" customFormat="1" ht="15" customHeight="1" spans="1:7">
      <c r="A16" s="114" t="s">
        <v>17</v>
      </c>
      <c r="B16" s="214" t="s">
        <v>18</v>
      </c>
      <c r="C16" s="112">
        <v>10282206.21</v>
      </c>
      <c r="D16" s="112">
        <v>5469614</v>
      </c>
      <c r="E16" s="112">
        <f>+F16-D16</f>
        <v>6621316</v>
      </c>
      <c r="F16" s="112">
        <v>12090930</v>
      </c>
      <c r="G16" s="112">
        <v>14837796</v>
      </c>
    </row>
    <row r="17" s="169" customFormat="1" ht="15" customHeight="1" spans="1:7">
      <c r="A17" s="114" t="s">
        <v>19</v>
      </c>
      <c r="B17" s="214" t="s">
        <v>20</v>
      </c>
      <c r="C17" s="112">
        <v>497677.42</v>
      </c>
      <c r="D17" s="112">
        <v>254000</v>
      </c>
      <c r="E17" s="112">
        <f t="shared" ref="E17:E33" si="0">+F17-D17</f>
        <v>298000</v>
      </c>
      <c r="F17" s="112">
        <v>552000</v>
      </c>
      <c r="G17" s="112">
        <v>624000</v>
      </c>
    </row>
    <row r="18" s="169" customFormat="1" ht="15" customHeight="1" spans="1:7">
      <c r="A18" s="114" t="s">
        <v>21</v>
      </c>
      <c r="B18" s="214" t="s">
        <v>22</v>
      </c>
      <c r="C18" s="112">
        <v>102000</v>
      </c>
      <c r="D18" s="112">
        <v>51000</v>
      </c>
      <c r="E18" s="112">
        <f t="shared" si="0"/>
        <v>141000</v>
      </c>
      <c r="F18" s="112">
        <v>192000</v>
      </c>
      <c r="G18" s="112">
        <v>192000</v>
      </c>
    </row>
    <row r="19" s="169" customFormat="1" ht="15" customHeight="1" spans="1:7">
      <c r="A19" s="114" t="s">
        <v>23</v>
      </c>
      <c r="B19" s="214" t="s">
        <v>24</v>
      </c>
      <c r="C19" s="112">
        <v>102000</v>
      </c>
      <c r="D19" s="112">
        <v>51000</v>
      </c>
      <c r="E19" s="112">
        <f t="shared" si="0"/>
        <v>141000</v>
      </c>
      <c r="F19" s="112">
        <v>192000</v>
      </c>
      <c r="G19" s="112">
        <v>192000</v>
      </c>
    </row>
    <row r="20" s="169" customFormat="1" ht="15" customHeight="1" spans="1:7">
      <c r="A20" s="114" t="s">
        <v>25</v>
      </c>
      <c r="B20" s="214" t="s">
        <v>26</v>
      </c>
      <c r="C20" s="112">
        <v>126000</v>
      </c>
      <c r="D20" s="112">
        <v>120000</v>
      </c>
      <c r="E20" s="112">
        <f t="shared" si="0"/>
        <v>18000</v>
      </c>
      <c r="F20" s="112">
        <v>138000</v>
      </c>
      <c r="G20" s="112">
        <v>156000</v>
      </c>
    </row>
    <row r="21" s="169" customFormat="1" ht="15" customHeight="1" spans="1:7">
      <c r="A21" s="114" t="s">
        <v>27</v>
      </c>
      <c r="B21" s="214" t="s">
        <v>28</v>
      </c>
      <c r="C21" s="112"/>
      <c r="D21" s="112"/>
      <c r="E21" s="112"/>
      <c r="F21" s="112"/>
      <c r="G21" s="112"/>
    </row>
    <row r="22" s="169" customFormat="1" ht="15" customHeight="1" spans="1:7">
      <c r="A22" s="114" t="s">
        <v>29</v>
      </c>
      <c r="B22" s="214"/>
      <c r="C22" s="112">
        <v>10000</v>
      </c>
      <c r="D22" s="112">
        <v>5000</v>
      </c>
      <c r="E22" s="112">
        <f t="shared" si="0"/>
        <v>10000</v>
      </c>
      <c r="F22" s="112">
        <v>15000</v>
      </c>
      <c r="G22" s="112">
        <v>5000</v>
      </c>
    </row>
    <row r="23" s="169" customFormat="1" ht="15" customHeight="1" spans="1:7">
      <c r="A23" s="114" t="s">
        <v>30</v>
      </c>
      <c r="B23" s="214"/>
      <c r="C23" s="112">
        <v>0</v>
      </c>
      <c r="D23" s="112">
        <v>0</v>
      </c>
      <c r="E23" s="112">
        <f t="shared" si="0"/>
        <v>0</v>
      </c>
      <c r="F23" s="112">
        <v>0</v>
      </c>
      <c r="G23" s="112">
        <v>82815</v>
      </c>
    </row>
    <row r="24" s="169" customFormat="1" ht="15" customHeight="1" spans="1:7">
      <c r="A24" s="114" t="s">
        <v>33</v>
      </c>
      <c r="B24" s="214" t="s">
        <v>34</v>
      </c>
      <c r="C24" s="112">
        <v>854978</v>
      </c>
      <c r="D24" s="112">
        <v>0</v>
      </c>
      <c r="E24" s="112">
        <f t="shared" si="0"/>
        <v>1021256</v>
      </c>
      <c r="F24" s="112">
        <v>1021256</v>
      </c>
      <c r="G24" s="112">
        <v>1236483</v>
      </c>
    </row>
    <row r="25" s="169" customFormat="1" ht="15" customHeight="1" spans="1:7">
      <c r="A25" s="114" t="s">
        <v>35</v>
      </c>
      <c r="B25" s="214" t="s">
        <v>36</v>
      </c>
      <c r="C25" s="112">
        <v>101500</v>
      </c>
      <c r="D25" s="112">
        <v>0</v>
      </c>
      <c r="E25" s="112">
        <f t="shared" si="0"/>
        <v>115000</v>
      </c>
      <c r="F25" s="112">
        <v>115000</v>
      </c>
      <c r="G25" s="112">
        <v>130000</v>
      </c>
    </row>
    <row r="26" s="169" customFormat="1" ht="15" customHeight="1" spans="1:7">
      <c r="A26" s="114" t="s">
        <v>37</v>
      </c>
      <c r="B26" s="214" t="s">
        <v>38</v>
      </c>
      <c r="C26" s="112"/>
      <c r="D26" s="112"/>
      <c r="E26" s="112"/>
      <c r="F26" s="112"/>
      <c r="G26" s="112"/>
    </row>
    <row r="27" s="169" customFormat="1" ht="15" customHeight="1" spans="1:7">
      <c r="A27" s="114" t="s">
        <v>39</v>
      </c>
      <c r="B27" s="214"/>
      <c r="C27" s="112">
        <v>827637</v>
      </c>
      <c r="D27" s="112">
        <v>909382</v>
      </c>
      <c r="E27" s="112">
        <f t="shared" si="0"/>
        <v>79363</v>
      </c>
      <c r="F27" s="112">
        <v>988745</v>
      </c>
      <c r="G27" s="112">
        <v>1236483</v>
      </c>
    </row>
    <row r="28" s="169" customFormat="1" ht="15" customHeight="1" spans="1:7">
      <c r="A28" s="114" t="s">
        <v>40</v>
      </c>
      <c r="B28" s="214"/>
      <c r="C28" s="142" t="s">
        <v>41</v>
      </c>
      <c r="D28" s="112">
        <v>0</v>
      </c>
      <c r="E28" s="112">
        <v>0</v>
      </c>
      <c r="F28" s="112">
        <v>0</v>
      </c>
      <c r="G28" s="112">
        <v>130000</v>
      </c>
    </row>
    <row r="29" s="169" customFormat="1" ht="15" customHeight="1" spans="1:7">
      <c r="A29" s="114" t="s">
        <v>42</v>
      </c>
      <c r="B29" s="214" t="s">
        <v>43</v>
      </c>
      <c r="C29" s="112">
        <v>1070610.86</v>
      </c>
      <c r="D29" s="112">
        <v>575848.08</v>
      </c>
      <c r="E29" s="112">
        <f t="shared" si="0"/>
        <v>875064.92</v>
      </c>
      <c r="F29" s="112">
        <v>1450913</v>
      </c>
      <c r="G29" s="112">
        <v>1780536</v>
      </c>
    </row>
    <row r="30" s="169" customFormat="1" ht="15" customHeight="1" spans="1:7">
      <c r="A30" s="114" t="s">
        <v>44</v>
      </c>
      <c r="B30" s="214" t="s">
        <v>45</v>
      </c>
      <c r="C30" s="112">
        <v>23200</v>
      </c>
      <c r="D30" s="112">
        <v>12000</v>
      </c>
      <c r="E30" s="112">
        <f t="shared" si="0"/>
        <v>15600</v>
      </c>
      <c r="F30" s="112">
        <v>27600</v>
      </c>
      <c r="G30" s="112">
        <v>31200</v>
      </c>
    </row>
    <row r="31" s="169" customFormat="1" ht="15" customHeight="1" spans="1:7">
      <c r="A31" s="114" t="s">
        <v>46</v>
      </c>
      <c r="B31" s="214" t="s">
        <v>47</v>
      </c>
      <c r="C31" s="112">
        <v>143401.18</v>
      </c>
      <c r="D31" s="112">
        <v>75628.47</v>
      </c>
      <c r="E31" s="112">
        <f t="shared" si="0"/>
        <v>100074.53</v>
      </c>
      <c r="F31" s="112">
        <v>175703</v>
      </c>
      <c r="G31" s="112">
        <v>221328</v>
      </c>
    </row>
    <row r="32" s="169" customFormat="1" ht="15" customHeight="1" spans="1:7">
      <c r="A32" s="114" t="s">
        <v>48</v>
      </c>
      <c r="B32" s="214" t="s">
        <v>49</v>
      </c>
      <c r="C32" s="112">
        <v>23200</v>
      </c>
      <c r="D32" s="112">
        <v>12000</v>
      </c>
      <c r="E32" s="112">
        <f t="shared" si="0"/>
        <v>15600</v>
      </c>
      <c r="F32" s="112">
        <v>27600</v>
      </c>
      <c r="G32" s="112">
        <v>31200</v>
      </c>
    </row>
    <row r="33" s="169" customFormat="1" ht="15" customHeight="1" spans="1:7">
      <c r="A33" s="114" t="s">
        <v>50</v>
      </c>
      <c r="B33" s="214" t="s">
        <v>51</v>
      </c>
      <c r="C33" s="112">
        <v>2732882.54</v>
      </c>
      <c r="D33" s="112">
        <v>0</v>
      </c>
      <c r="E33" s="112">
        <f t="shared" si="0"/>
        <v>109000</v>
      </c>
      <c r="F33" s="112">
        <v>109000</v>
      </c>
      <c r="G33" s="112">
        <v>0</v>
      </c>
    </row>
    <row r="34" s="169" customFormat="1" ht="15" customHeight="1" spans="1:7">
      <c r="A34" s="114" t="s">
        <v>52</v>
      </c>
      <c r="B34" s="214"/>
      <c r="C34" s="112"/>
      <c r="D34" s="112"/>
      <c r="E34" s="112"/>
      <c r="F34" s="112"/>
      <c r="G34" s="112"/>
    </row>
    <row r="35" s="169" customFormat="1" ht="15" customHeight="1" spans="1:7">
      <c r="A35" s="114" t="s">
        <v>53</v>
      </c>
      <c r="B35" s="214"/>
      <c r="C35" s="112"/>
      <c r="D35" s="112"/>
      <c r="E35" s="112"/>
      <c r="F35" s="112"/>
      <c r="G35" s="112"/>
    </row>
    <row r="36" s="169" customFormat="1" ht="15" customHeight="1" spans="1:7">
      <c r="A36" s="114" t="s">
        <v>54</v>
      </c>
      <c r="B36" s="214"/>
      <c r="C36" s="112"/>
      <c r="D36" s="112"/>
      <c r="E36" s="112"/>
      <c r="F36" s="112"/>
      <c r="G36" s="112"/>
    </row>
    <row r="37" s="169" customFormat="1" ht="15" customHeight="1" spans="1:7">
      <c r="A37" s="114" t="s">
        <v>55</v>
      </c>
      <c r="B37" s="214" t="s">
        <v>18</v>
      </c>
      <c r="C37" s="112">
        <v>0</v>
      </c>
      <c r="D37" s="112">
        <v>0</v>
      </c>
      <c r="E37" s="112">
        <f t="shared" ref="E37:E40" si="1">+F37-D37</f>
        <v>0</v>
      </c>
      <c r="F37" s="112">
        <v>0</v>
      </c>
      <c r="G37" s="112">
        <v>305837</v>
      </c>
    </row>
    <row r="38" spans="1:7">
      <c r="A38" s="114" t="s">
        <v>56</v>
      </c>
      <c r="B38" s="214" t="s">
        <v>34</v>
      </c>
      <c r="C38" s="112">
        <v>0</v>
      </c>
      <c r="D38" s="112">
        <v>0</v>
      </c>
      <c r="E38" s="112">
        <f t="shared" si="1"/>
        <v>0</v>
      </c>
      <c r="F38" s="112">
        <v>0</v>
      </c>
      <c r="G38" s="112">
        <v>43691</v>
      </c>
    </row>
    <row r="39" spans="1:7">
      <c r="A39" s="114" t="s">
        <v>57</v>
      </c>
      <c r="B39" s="214" t="s">
        <v>43</v>
      </c>
      <c r="C39" s="112">
        <v>0</v>
      </c>
      <c r="D39" s="112">
        <v>0</v>
      </c>
      <c r="E39" s="112">
        <f t="shared" si="1"/>
        <v>0</v>
      </c>
      <c r="F39" s="112">
        <v>0</v>
      </c>
      <c r="G39" s="112">
        <v>36701</v>
      </c>
    </row>
    <row r="40" spans="1:7">
      <c r="A40" s="114" t="s">
        <v>58</v>
      </c>
      <c r="B40" s="214" t="s">
        <v>47</v>
      </c>
      <c r="C40" s="112">
        <v>0</v>
      </c>
      <c r="D40" s="112">
        <v>0</v>
      </c>
      <c r="E40" s="112">
        <f t="shared" si="1"/>
        <v>0</v>
      </c>
      <c r="F40" s="112">
        <v>0</v>
      </c>
      <c r="G40" s="112">
        <v>5856</v>
      </c>
    </row>
    <row r="41" spans="1:7">
      <c r="A41" s="212"/>
      <c r="B41" s="214"/>
      <c r="C41" s="112"/>
      <c r="D41" s="112"/>
      <c r="E41" s="112"/>
      <c r="F41" s="112"/>
      <c r="G41" s="112"/>
    </row>
    <row r="42" s="169" customFormat="1" ht="15" customHeight="1" spans="1:7">
      <c r="A42" s="179" t="s">
        <v>59</v>
      </c>
      <c r="B42" s="217"/>
      <c r="C42" s="148">
        <f>SUM(C16:C41)</f>
        <v>16897293.21</v>
      </c>
      <c r="D42" s="148">
        <f>SUM(D16:D41)</f>
        <v>7535472.55</v>
      </c>
      <c r="E42" s="148">
        <f>SUM(E16:E41)</f>
        <v>9560274.45</v>
      </c>
      <c r="F42" s="148">
        <f>SUM(F16:F41)</f>
        <v>17095747</v>
      </c>
      <c r="G42" s="148">
        <f>SUM(G16:G41)</f>
        <v>21278926</v>
      </c>
    </row>
    <row r="43" s="169" customFormat="1" ht="15" customHeight="1" spans="1:7">
      <c r="A43" s="182"/>
      <c r="B43" s="218"/>
      <c r="C43" s="151"/>
      <c r="D43" s="151"/>
      <c r="E43" s="151"/>
      <c r="F43" s="151"/>
      <c r="G43" s="151"/>
    </row>
    <row r="44" spans="1:1">
      <c r="A44" s="236"/>
    </row>
    <row r="45" spans="1:1">
      <c r="A45" s="236"/>
    </row>
    <row r="46" spans="1:1">
      <c r="A46" s="236"/>
    </row>
    <row r="47" spans="1:1">
      <c r="A47" s="236"/>
    </row>
    <row r="48" spans="1:1">
      <c r="A48" s="236"/>
    </row>
    <row r="49" spans="1:1">
      <c r="A49" s="236"/>
    </row>
    <row r="50" spans="1:1">
      <c r="A50" s="236"/>
    </row>
    <row r="51" spans="1:1">
      <c r="A51" s="236"/>
    </row>
    <row r="52" ht="13.5" customHeight="1" spans="1:7">
      <c r="A52" s="137"/>
      <c r="B52" s="137"/>
      <c r="C52" s="137"/>
      <c r="D52" s="137"/>
      <c r="E52" s="137"/>
      <c r="F52" s="137"/>
      <c r="G52" s="137"/>
    </row>
    <row r="53" ht="13.5" customHeight="1" spans="1:7">
      <c r="A53" s="137"/>
      <c r="B53" s="137"/>
      <c r="C53" s="137"/>
      <c r="D53" s="137"/>
      <c r="E53" s="137"/>
      <c r="F53" s="137"/>
      <c r="G53" s="137"/>
    </row>
    <row r="54" ht="13.5" customHeight="1" spans="1:2">
      <c r="A54" s="93" t="s">
        <v>0</v>
      </c>
      <c r="B54" s="201"/>
    </row>
    <row r="55" ht="13.5" customHeight="1" spans="1:2">
      <c r="A55" s="93" t="s">
        <v>267</v>
      </c>
      <c r="B55" s="201"/>
    </row>
    <row r="56" ht="15" customHeight="1" spans="1:2">
      <c r="A56" s="95"/>
      <c r="B56" s="201"/>
    </row>
    <row r="57" ht="15" customHeight="1" spans="2:2">
      <c r="B57" s="201"/>
    </row>
    <row r="58" ht="15" customHeight="1" spans="1:7">
      <c r="A58" s="97" t="s">
        <v>2</v>
      </c>
      <c r="B58" s="97"/>
      <c r="C58" s="97"/>
      <c r="D58" s="97"/>
      <c r="E58" s="97"/>
      <c r="F58" s="97"/>
      <c r="G58" s="97"/>
    </row>
    <row r="59" ht="15" customHeight="1" spans="1:7">
      <c r="A59" s="98" t="s">
        <v>61</v>
      </c>
      <c r="B59" s="98"/>
      <c r="C59" s="98"/>
      <c r="D59" s="98"/>
      <c r="E59" s="98"/>
      <c r="F59" s="98"/>
      <c r="G59" s="98"/>
    </row>
    <row r="60" spans="2:2">
      <c r="B60" s="201"/>
    </row>
    <row r="61" ht="14" spans="1:2">
      <c r="A61" s="202" t="s">
        <v>295</v>
      </c>
      <c r="B61" s="201"/>
    </row>
    <row r="62" ht="15" customHeight="1" spans="2:2">
      <c r="B62" s="201"/>
    </row>
    <row r="63" ht="15" customHeight="1" spans="1:7">
      <c r="A63" s="101" t="s">
        <v>5</v>
      </c>
      <c r="B63" s="179" t="s">
        <v>6</v>
      </c>
      <c r="C63" s="102" t="s">
        <v>7</v>
      </c>
      <c r="D63" s="139" t="s">
        <v>8</v>
      </c>
      <c r="E63" s="223"/>
      <c r="F63" s="140"/>
      <c r="G63" s="102" t="s">
        <v>9</v>
      </c>
    </row>
    <row r="64" ht="15" customHeight="1" spans="1:8">
      <c r="A64" s="105"/>
      <c r="B64" s="203"/>
      <c r="C64" s="106"/>
      <c r="D64" s="204" t="s">
        <v>10</v>
      </c>
      <c r="E64" s="204" t="s">
        <v>11</v>
      </c>
      <c r="F64" s="204" t="s">
        <v>12</v>
      </c>
      <c r="G64" s="106"/>
      <c r="H64" s="224"/>
    </row>
    <row r="65" ht="15" customHeight="1" spans="1:7">
      <c r="A65" s="105"/>
      <c r="B65" s="182"/>
      <c r="C65" s="105">
        <v>2020</v>
      </c>
      <c r="D65" s="205" t="s">
        <v>13</v>
      </c>
      <c r="E65" s="205" t="s">
        <v>14</v>
      </c>
      <c r="F65" s="205"/>
      <c r="G65" s="106">
        <v>2022</v>
      </c>
    </row>
    <row r="66" ht="9" customHeight="1" spans="1:7">
      <c r="A66" s="206"/>
      <c r="B66" s="207"/>
      <c r="C66" s="206"/>
      <c r="D66" s="206"/>
      <c r="E66" s="206"/>
      <c r="F66" s="206"/>
      <c r="G66" s="237"/>
    </row>
    <row r="67" ht="15" customHeight="1" spans="1:7">
      <c r="A67" s="113" t="s">
        <v>62</v>
      </c>
      <c r="B67" s="210" t="s">
        <v>63</v>
      </c>
      <c r="C67" s="212"/>
      <c r="D67" s="212"/>
      <c r="E67" s="212"/>
      <c r="F67" s="212"/>
      <c r="G67" s="212"/>
    </row>
    <row r="68" s="169" customFormat="1" ht="6.75" customHeight="1" spans="1:7">
      <c r="A68" s="212"/>
      <c r="B68" s="210"/>
      <c r="C68" s="114"/>
      <c r="D68" s="114"/>
      <c r="E68" s="114"/>
      <c r="F68" s="114"/>
      <c r="G68" s="114"/>
    </row>
    <row r="69" ht="15" customHeight="1" spans="1:7">
      <c r="A69" s="114" t="s">
        <v>252</v>
      </c>
      <c r="B69" s="214" t="s">
        <v>65</v>
      </c>
      <c r="C69" s="112">
        <v>0</v>
      </c>
      <c r="D69" s="112">
        <v>0</v>
      </c>
      <c r="E69" s="112">
        <f>+F69-D69</f>
        <v>41000</v>
      </c>
      <c r="F69" s="290">
        <v>41000</v>
      </c>
      <c r="G69" s="112">
        <v>41000</v>
      </c>
    </row>
    <row r="70" ht="15" customHeight="1" spans="1:7">
      <c r="A70" s="114" t="s">
        <v>253</v>
      </c>
      <c r="B70" s="214" t="s">
        <v>78</v>
      </c>
      <c r="C70" s="112">
        <v>141830.1</v>
      </c>
      <c r="D70" s="112">
        <v>0</v>
      </c>
      <c r="E70" s="112">
        <f t="shared" ref="E70:E73" si="2">+F70-D70</f>
        <v>209000</v>
      </c>
      <c r="F70" s="290">
        <v>209000</v>
      </c>
      <c r="G70" s="112">
        <v>209000</v>
      </c>
    </row>
    <row r="71" ht="15" customHeight="1" spans="1:7">
      <c r="A71" s="114" t="s">
        <v>296</v>
      </c>
      <c r="B71" s="214" t="s">
        <v>92</v>
      </c>
      <c r="C71" s="112">
        <v>11250</v>
      </c>
      <c r="D71" s="112">
        <v>0</v>
      </c>
      <c r="E71" s="112">
        <f t="shared" si="2"/>
        <v>15000</v>
      </c>
      <c r="F71" s="290">
        <v>15000</v>
      </c>
      <c r="G71" s="112">
        <v>15000</v>
      </c>
    </row>
    <row r="72" ht="15" customHeight="1" spans="1:7">
      <c r="A72" s="114" t="s">
        <v>256</v>
      </c>
      <c r="B72" s="214" t="s">
        <v>99</v>
      </c>
      <c r="C72" s="112">
        <v>14184.75</v>
      </c>
      <c r="D72" s="112">
        <v>4500</v>
      </c>
      <c r="E72" s="112">
        <f t="shared" si="2"/>
        <v>99500</v>
      </c>
      <c r="F72" s="290">
        <v>104000</v>
      </c>
      <c r="G72" s="112">
        <v>104000</v>
      </c>
    </row>
    <row r="73" ht="15" customHeight="1" spans="1:7">
      <c r="A73" s="114" t="s">
        <v>297</v>
      </c>
      <c r="B73" s="214" t="s">
        <v>99</v>
      </c>
      <c r="C73" s="112">
        <v>1155002.77</v>
      </c>
      <c r="D73" s="112">
        <v>425200</v>
      </c>
      <c r="E73" s="112">
        <f t="shared" si="2"/>
        <v>974800</v>
      </c>
      <c r="F73" s="290">
        <v>1400000</v>
      </c>
      <c r="G73" s="112">
        <v>1287000</v>
      </c>
    </row>
    <row r="74" ht="15" customHeight="1" spans="1:7">
      <c r="A74" s="114"/>
      <c r="B74" s="210"/>
      <c r="C74" s="112"/>
      <c r="D74" s="112"/>
      <c r="E74" s="112"/>
      <c r="F74" s="290"/>
      <c r="G74" s="112"/>
    </row>
    <row r="75" ht="16.5" customHeight="1" spans="1:7">
      <c r="A75" s="179" t="s">
        <v>262</v>
      </c>
      <c r="B75" s="217"/>
      <c r="C75" s="148">
        <f>SUM(C69:C74)</f>
        <v>1322267.62</v>
      </c>
      <c r="D75" s="148">
        <f>SUM(D69:D74)</f>
        <v>429700</v>
      </c>
      <c r="E75" s="148">
        <f>SUM(E69:E74)</f>
        <v>1339300</v>
      </c>
      <c r="F75" s="148">
        <f>SUM(F69:F74)</f>
        <v>1769000</v>
      </c>
      <c r="G75" s="148">
        <f>SUM(G69:G74)</f>
        <v>1656000</v>
      </c>
    </row>
    <row r="76" ht="16.5" customHeight="1" spans="1:7">
      <c r="A76" s="182" t="s">
        <v>183</v>
      </c>
      <c r="B76" s="218"/>
      <c r="C76" s="151"/>
      <c r="D76" s="151"/>
      <c r="E76" s="151"/>
      <c r="F76" s="151"/>
      <c r="G76" s="151"/>
    </row>
    <row r="77" ht="16.5" customHeight="1" spans="1:7">
      <c r="A77" s="184" t="s">
        <v>238</v>
      </c>
      <c r="B77" s="217"/>
      <c r="C77" s="220">
        <f>C42+C75</f>
        <v>18219560.83</v>
      </c>
      <c r="D77" s="220">
        <f>D42+D75</f>
        <v>7965172.55</v>
      </c>
      <c r="E77" s="220">
        <f>E42+E75</f>
        <v>10899574.45</v>
      </c>
      <c r="F77" s="220">
        <f>F42+F75</f>
        <v>18864747</v>
      </c>
      <c r="G77" s="220">
        <f>G42+G75</f>
        <v>22934926</v>
      </c>
    </row>
    <row r="78" ht="16.5" customHeight="1" spans="1:7">
      <c r="A78" s="186"/>
      <c r="B78" s="218"/>
      <c r="C78" s="221"/>
      <c r="D78" s="221"/>
      <c r="E78" s="221"/>
      <c r="F78" s="221"/>
      <c r="G78" s="221"/>
    </row>
    <row r="79" spans="1:7">
      <c r="A79" s="334"/>
      <c r="B79" s="334"/>
      <c r="C79" s="334"/>
      <c r="D79" s="334"/>
      <c r="E79" s="334"/>
      <c r="F79" s="334"/>
      <c r="G79" s="334"/>
    </row>
    <row r="81" spans="1:5">
      <c r="A81" s="93" t="s">
        <v>239</v>
      </c>
      <c r="B81" s="93" t="s">
        <v>240</v>
      </c>
      <c r="E81" s="93" t="s">
        <v>241</v>
      </c>
    </row>
    <row r="82" ht="15" customHeight="1"/>
    <row r="83" ht="15" customHeight="1"/>
    <row r="84" ht="15" customHeight="1" spans="1:1">
      <c r="A84" s="199"/>
    </row>
    <row r="85" spans="1:7">
      <c r="A85" s="199" t="s">
        <v>298</v>
      </c>
      <c r="B85" s="199" t="s">
        <v>243</v>
      </c>
      <c r="C85" s="199"/>
      <c r="D85" s="199"/>
      <c r="E85" s="199" t="s">
        <v>244</v>
      </c>
      <c r="F85" s="199"/>
      <c r="G85" s="199"/>
    </row>
    <row r="86" ht="15" customHeight="1" spans="1:7">
      <c r="A86" s="200" t="s">
        <v>299</v>
      </c>
      <c r="B86" s="200" t="s">
        <v>265</v>
      </c>
      <c r="C86" s="200"/>
      <c r="D86" s="200"/>
      <c r="E86" s="200" t="s">
        <v>247</v>
      </c>
      <c r="F86" s="200"/>
      <c r="G86" s="200"/>
    </row>
    <row r="87" spans="1:4">
      <c r="A87" s="200"/>
      <c r="B87" s="200"/>
      <c r="C87" s="200"/>
      <c r="D87" s="200"/>
    </row>
    <row r="107" ht="13.5" customHeight="1" spans="1:7">
      <c r="A107" s="137"/>
      <c r="B107" s="137"/>
      <c r="C107" s="137"/>
      <c r="D107" s="137"/>
      <c r="E107" s="137"/>
      <c r="F107" s="137"/>
      <c r="G107" s="137"/>
    </row>
    <row r="108" ht="13.5" customHeight="1" spans="1:7">
      <c r="A108" s="137"/>
      <c r="B108" s="137"/>
      <c r="C108" s="137"/>
      <c r="D108" s="137"/>
      <c r="E108" s="137"/>
      <c r="F108" s="137"/>
      <c r="G108" s="137"/>
    </row>
  </sheetData>
  <sheetProtection password="D60D" sheet="1" objects="1"/>
  <mergeCells count="41">
    <mergeCell ref="A5:G5"/>
    <mergeCell ref="A6:G6"/>
    <mergeCell ref="D10:F10"/>
    <mergeCell ref="A58:G58"/>
    <mergeCell ref="A59:G59"/>
    <mergeCell ref="D63:F63"/>
    <mergeCell ref="B85:D85"/>
    <mergeCell ref="E85:G85"/>
    <mergeCell ref="B86:D86"/>
    <mergeCell ref="E86:G86"/>
    <mergeCell ref="B87:D87"/>
    <mergeCell ref="A10:A12"/>
    <mergeCell ref="A42:A43"/>
    <mergeCell ref="A63:A65"/>
    <mergeCell ref="A75:A76"/>
    <mergeCell ref="A77:A78"/>
    <mergeCell ref="B10:B12"/>
    <mergeCell ref="B63:B65"/>
    <mergeCell ref="C10:C11"/>
    <mergeCell ref="C42:C43"/>
    <mergeCell ref="C63:C64"/>
    <mergeCell ref="C75:C76"/>
    <mergeCell ref="C77:C78"/>
    <mergeCell ref="D42:D43"/>
    <mergeCell ref="D75:D76"/>
    <mergeCell ref="D77:D78"/>
    <mergeCell ref="E42:E43"/>
    <mergeCell ref="E75:E76"/>
    <mergeCell ref="E77:E78"/>
    <mergeCell ref="F11:F12"/>
    <mergeCell ref="F42:F43"/>
    <mergeCell ref="F64:F65"/>
    <mergeCell ref="F75:F76"/>
    <mergeCell ref="F77:F78"/>
    <mergeCell ref="G10:G11"/>
    <mergeCell ref="G42:G43"/>
    <mergeCell ref="G63:G64"/>
    <mergeCell ref="G75:G76"/>
    <mergeCell ref="G77:G78"/>
    <mergeCell ref="A52:G53"/>
    <mergeCell ref="A107:G108"/>
  </mergeCells>
  <pageMargins left="0.432638888888889" right="0.156944444444444" top="0.590277777777778" bottom="0.196527777777778" header="0.472222222222222" footer="0.156944444444444"/>
  <pageSetup paperSize="1" orientation="portrait"/>
  <headerFooter/>
  <rowBreaks count="1" manualBreakCount="1">
    <brk id="53" max="16383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K107"/>
  <sheetViews>
    <sheetView view="pageBreakPreview" zoomScale="60" zoomScaleNormal="100" zoomScaleSheetLayoutView="60" topLeftCell="A71" workbookViewId="0">
      <selection activeCell="G101" sqref="G101"/>
    </sheetView>
  </sheetViews>
  <sheetFormatPr defaultColWidth="9" defaultRowHeight="12"/>
  <cols>
    <col min="1" max="1" width="34.2890625" style="93" customWidth="1"/>
    <col min="2" max="2" width="7.2890625" style="93" customWidth="1"/>
    <col min="3" max="3" width="11.4296875" style="93" customWidth="1"/>
    <col min="4" max="6" width="11.140625" style="93" customWidth="1"/>
    <col min="7" max="7" width="12.859375" style="93" customWidth="1"/>
    <col min="8" max="16384" width="9.140625" style="93"/>
  </cols>
  <sheetData>
    <row r="1" ht="13.5" customHeight="1" spans="1:2">
      <c r="A1" s="93" t="s">
        <v>0</v>
      </c>
      <c r="B1" s="201"/>
    </row>
    <row r="2" ht="13.5" customHeight="1" spans="1:2">
      <c r="A2" s="93" t="s">
        <v>248</v>
      </c>
      <c r="B2" s="201"/>
    </row>
    <row r="3" ht="15" customHeight="1" spans="1:2">
      <c r="A3" s="95"/>
      <c r="B3" s="201"/>
    </row>
    <row r="4" ht="15" customHeight="1" spans="2:2">
      <c r="B4" s="201"/>
    </row>
    <row r="5" ht="15" customHeight="1" spans="1:7">
      <c r="A5" s="97" t="s">
        <v>2</v>
      </c>
      <c r="B5" s="97"/>
      <c r="C5" s="97"/>
      <c r="D5" s="97"/>
      <c r="E5" s="97"/>
      <c r="F5" s="97"/>
      <c r="G5" s="97"/>
    </row>
    <row r="6" ht="15" customHeight="1" spans="1:7">
      <c r="A6" s="98" t="s">
        <v>3</v>
      </c>
      <c r="B6" s="98"/>
      <c r="C6" s="98"/>
      <c r="D6" s="98"/>
      <c r="E6" s="98"/>
      <c r="F6" s="98"/>
      <c r="G6" s="98"/>
    </row>
    <row r="7" spans="2:2">
      <c r="B7" s="201"/>
    </row>
    <row r="8" ht="14" spans="1:2">
      <c r="A8" s="202" t="s">
        <v>300</v>
      </c>
      <c r="B8" s="201"/>
    </row>
    <row r="9" ht="15" customHeight="1" spans="2:2">
      <c r="B9" s="201"/>
    </row>
    <row r="10" ht="15" customHeight="1" spans="1:7">
      <c r="A10" s="101" t="s">
        <v>5</v>
      </c>
      <c r="B10" s="179" t="s">
        <v>6</v>
      </c>
      <c r="C10" s="102" t="s">
        <v>7</v>
      </c>
      <c r="D10" s="139" t="s">
        <v>8</v>
      </c>
      <c r="E10" s="223"/>
      <c r="F10" s="140"/>
      <c r="G10" s="102" t="s">
        <v>9</v>
      </c>
    </row>
    <row r="11" ht="15" customHeight="1" spans="1:8">
      <c r="A11" s="105"/>
      <c r="B11" s="203"/>
      <c r="C11" s="106"/>
      <c r="D11" s="204" t="s">
        <v>10</v>
      </c>
      <c r="E11" s="204" t="s">
        <v>11</v>
      </c>
      <c r="F11" s="204" t="s">
        <v>12</v>
      </c>
      <c r="G11" s="106"/>
      <c r="H11" s="224"/>
    </row>
    <row r="12" ht="15" customHeight="1" spans="1:7">
      <c r="A12" s="105"/>
      <c r="B12" s="182"/>
      <c r="C12" s="105">
        <v>2020</v>
      </c>
      <c r="D12" s="205" t="s">
        <v>13</v>
      </c>
      <c r="E12" s="205" t="s">
        <v>14</v>
      </c>
      <c r="F12" s="205"/>
      <c r="G12" s="106">
        <v>2022</v>
      </c>
    </row>
    <row r="13" ht="9" customHeight="1" spans="1:7">
      <c r="A13" s="206"/>
      <c r="B13" s="207"/>
      <c r="C13" s="206"/>
      <c r="D13" s="206"/>
      <c r="E13" s="206"/>
      <c r="F13" s="206"/>
      <c r="G13" s="237"/>
    </row>
    <row r="14" ht="15" customHeight="1" spans="1:7">
      <c r="A14" s="113" t="s">
        <v>15</v>
      </c>
      <c r="B14" s="210" t="s">
        <v>16</v>
      </c>
      <c r="C14" s="212"/>
      <c r="D14" s="212"/>
      <c r="E14" s="212"/>
      <c r="F14" s="212"/>
      <c r="G14" s="212"/>
    </row>
    <row r="15" s="169" customFormat="1" ht="6.75" customHeight="1" spans="1:7">
      <c r="A15" s="212"/>
      <c r="B15" s="210"/>
      <c r="C15" s="114"/>
      <c r="D15" s="114"/>
      <c r="E15" s="114"/>
      <c r="F15" s="114"/>
      <c r="G15" s="114"/>
    </row>
    <row r="16" s="169" customFormat="1" ht="15" customHeight="1" spans="1:7">
      <c r="A16" s="114" t="s">
        <v>17</v>
      </c>
      <c r="B16" s="214" t="s">
        <v>18</v>
      </c>
      <c r="C16" s="112">
        <v>12976501.4</v>
      </c>
      <c r="D16" s="112">
        <v>6758184.1</v>
      </c>
      <c r="E16" s="112">
        <f>+F16-D16</f>
        <v>7279689.9</v>
      </c>
      <c r="F16" s="112">
        <v>14037874</v>
      </c>
      <c r="G16" s="112">
        <v>15066540</v>
      </c>
    </row>
    <row r="17" s="169" customFormat="1" ht="15" customHeight="1" spans="1:7">
      <c r="A17" s="114" t="s">
        <v>19</v>
      </c>
      <c r="B17" s="214" t="s">
        <v>20</v>
      </c>
      <c r="C17" s="112">
        <v>785970.31</v>
      </c>
      <c r="D17" s="112">
        <v>396000</v>
      </c>
      <c r="E17" s="112">
        <f t="shared" ref="E17:E33" si="0">+F17-D17</f>
        <v>420000</v>
      </c>
      <c r="F17" s="112">
        <v>816000</v>
      </c>
      <c r="G17" s="112">
        <v>840000</v>
      </c>
    </row>
    <row r="18" s="169" customFormat="1" ht="15" customHeight="1" spans="1:7">
      <c r="A18" s="114" t="s">
        <v>21</v>
      </c>
      <c r="B18" s="214" t="s">
        <v>22</v>
      </c>
      <c r="C18" s="112">
        <v>187750</v>
      </c>
      <c r="D18" s="112">
        <v>88500</v>
      </c>
      <c r="E18" s="112">
        <f t="shared" si="0"/>
        <v>103500</v>
      </c>
      <c r="F18" s="112">
        <v>192000</v>
      </c>
      <c r="G18" s="112">
        <v>192000</v>
      </c>
    </row>
    <row r="19" s="169" customFormat="1" ht="15" customHeight="1" spans="1:7">
      <c r="A19" s="114" t="s">
        <v>23</v>
      </c>
      <c r="B19" s="214" t="s">
        <v>24</v>
      </c>
      <c r="C19" s="112">
        <v>187750</v>
      </c>
      <c r="D19" s="112">
        <v>88500</v>
      </c>
      <c r="E19" s="112">
        <f t="shared" si="0"/>
        <v>103500</v>
      </c>
      <c r="F19" s="112">
        <v>192000</v>
      </c>
      <c r="G19" s="112">
        <v>192000</v>
      </c>
    </row>
    <row r="20" s="169" customFormat="1" ht="15" customHeight="1" spans="1:7">
      <c r="A20" s="114" t="s">
        <v>25</v>
      </c>
      <c r="B20" s="214" t="s">
        <v>26</v>
      </c>
      <c r="C20" s="112">
        <v>198000</v>
      </c>
      <c r="D20" s="112">
        <v>198000</v>
      </c>
      <c r="E20" s="112">
        <f t="shared" si="0"/>
        <v>6000</v>
      </c>
      <c r="F20" s="112">
        <v>204000</v>
      </c>
      <c r="G20" s="112">
        <v>210000</v>
      </c>
    </row>
    <row r="21" s="169" customFormat="1" ht="15" customHeight="1" spans="1:7">
      <c r="A21" s="114" t="s">
        <v>27</v>
      </c>
      <c r="B21" s="214" t="s">
        <v>28</v>
      </c>
      <c r="C21" s="112"/>
      <c r="D21" s="112"/>
      <c r="E21" s="112"/>
      <c r="F21" s="112"/>
      <c r="G21" s="112"/>
    </row>
    <row r="22" s="169" customFormat="1" ht="15" customHeight="1" spans="1:7">
      <c r="A22" s="114" t="s">
        <v>29</v>
      </c>
      <c r="B22" s="214"/>
      <c r="C22" s="112">
        <v>60000</v>
      </c>
      <c r="D22" s="112">
        <v>10000</v>
      </c>
      <c r="E22" s="112">
        <f t="shared" si="0"/>
        <v>15000</v>
      </c>
      <c r="F22" s="112">
        <v>25000</v>
      </c>
      <c r="G22" s="112">
        <v>20000</v>
      </c>
    </row>
    <row r="23" s="169" customFormat="1" ht="15" customHeight="1" spans="1:7">
      <c r="A23" s="114" t="s">
        <v>30</v>
      </c>
      <c r="B23" s="214"/>
      <c r="C23" s="112">
        <v>0</v>
      </c>
      <c r="D23" s="112">
        <v>0</v>
      </c>
      <c r="E23" s="112">
        <f t="shared" si="0"/>
        <v>0</v>
      </c>
      <c r="F23" s="112">
        <v>0</v>
      </c>
      <c r="G23" s="112">
        <v>122651</v>
      </c>
    </row>
    <row r="24" s="169" customFormat="1" ht="15" customHeight="1" spans="1:7">
      <c r="A24" s="114" t="s">
        <v>33</v>
      </c>
      <c r="B24" s="214" t="s">
        <v>34</v>
      </c>
      <c r="C24" s="112">
        <v>1118834.5</v>
      </c>
      <c r="D24" s="112">
        <v>0</v>
      </c>
      <c r="E24" s="112">
        <f t="shared" si="0"/>
        <v>1188196</v>
      </c>
      <c r="F24" s="112">
        <v>1188196</v>
      </c>
      <c r="G24" s="112">
        <v>1255545</v>
      </c>
    </row>
    <row r="25" s="169" customFormat="1" ht="15" customHeight="1" spans="1:7">
      <c r="A25" s="114" t="s">
        <v>35</v>
      </c>
      <c r="B25" s="214" t="s">
        <v>36</v>
      </c>
      <c r="C25" s="112">
        <v>164500</v>
      </c>
      <c r="D25" s="112">
        <v>0</v>
      </c>
      <c r="E25" s="112">
        <f t="shared" si="0"/>
        <v>170000</v>
      </c>
      <c r="F25" s="112">
        <v>170000</v>
      </c>
      <c r="G25" s="112">
        <v>175000</v>
      </c>
    </row>
    <row r="26" s="169" customFormat="1" ht="15" customHeight="1" spans="1:7">
      <c r="A26" s="114" t="s">
        <v>37</v>
      </c>
      <c r="B26" s="214" t="s">
        <v>38</v>
      </c>
      <c r="C26" s="112"/>
      <c r="D26" s="112"/>
      <c r="E26" s="112"/>
      <c r="F26" s="112"/>
      <c r="G26" s="112"/>
    </row>
    <row r="27" s="169" customFormat="1" ht="15" customHeight="1" spans="1:7">
      <c r="A27" s="114" t="s">
        <v>39</v>
      </c>
      <c r="B27" s="214"/>
      <c r="C27" s="112">
        <v>1084048</v>
      </c>
      <c r="D27" s="112">
        <v>1126586</v>
      </c>
      <c r="E27" s="112">
        <f t="shared" si="0"/>
        <v>17701</v>
      </c>
      <c r="F27" s="112">
        <v>1144287</v>
      </c>
      <c r="G27" s="112">
        <v>1255545</v>
      </c>
    </row>
    <row r="28" s="169" customFormat="1" ht="15" customHeight="1" spans="1:7">
      <c r="A28" s="114" t="s">
        <v>40</v>
      </c>
      <c r="B28" s="214"/>
      <c r="C28" s="142" t="s">
        <v>41</v>
      </c>
      <c r="D28" s="112">
        <v>0</v>
      </c>
      <c r="E28" s="112">
        <v>0</v>
      </c>
      <c r="F28" s="112">
        <v>0</v>
      </c>
      <c r="G28" s="112">
        <v>175000</v>
      </c>
    </row>
    <row r="29" s="169" customFormat="1" ht="15" customHeight="1" spans="1:7">
      <c r="A29" s="114" t="s">
        <v>42</v>
      </c>
      <c r="B29" s="214" t="s">
        <v>43</v>
      </c>
      <c r="C29" s="112">
        <v>1558643.98</v>
      </c>
      <c r="D29" s="112">
        <v>810982.09</v>
      </c>
      <c r="E29" s="112">
        <f t="shared" si="0"/>
        <v>873563.91</v>
      </c>
      <c r="F29" s="112">
        <v>1684546</v>
      </c>
      <c r="G29" s="112">
        <v>1807985</v>
      </c>
    </row>
    <row r="30" s="169" customFormat="1" ht="15" customHeight="1" spans="1:7">
      <c r="A30" s="114" t="s">
        <v>44</v>
      </c>
      <c r="B30" s="214" t="s">
        <v>45</v>
      </c>
      <c r="C30" s="112">
        <v>39600</v>
      </c>
      <c r="D30" s="112">
        <v>19800</v>
      </c>
      <c r="E30" s="112">
        <f t="shared" si="0"/>
        <v>21000</v>
      </c>
      <c r="F30" s="112">
        <v>40800</v>
      </c>
      <c r="G30" s="112">
        <v>42000</v>
      </c>
    </row>
    <row r="31" s="169" customFormat="1" ht="15" customHeight="1" spans="1:7">
      <c r="A31" s="114" t="s">
        <v>46</v>
      </c>
      <c r="B31" s="214" t="s">
        <v>47</v>
      </c>
      <c r="C31" s="112">
        <v>177998.25</v>
      </c>
      <c r="D31" s="112">
        <v>92198.68</v>
      </c>
      <c r="E31" s="112">
        <f t="shared" si="0"/>
        <v>102837.32</v>
      </c>
      <c r="F31" s="112">
        <v>195036</v>
      </c>
      <c r="G31" s="112">
        <v>212628</v>
      </c>
    </row>
    <row r="32" s="169" customFormat="1" ht="15" customHeight="1" spans="1:7">
      <c r="A32" s="114" t="s">
        <v>48</v>
      </c>
      <c r="B32" s="214" t="s">
        <v>49</v>
      </c>
      <c r="C32" s="112">
        <v>39400</v>
      </c>
      <c r="D32" s="112">
        <v>19800</v>
      </c>
      <c r="E32" s="112">
        <f t="shared" si="0"/>
        <v>21000</v>
      </c>
      <c r="F32" s="112">
        <v>40800</v>
      </c>
      <c r="G32" s="112">
        <v>42000</v>
      </c>
    </row>
    <row r="33" s="169" customFormat="1" ht="15" customHeight="1" spans="1:7">
      <c r="A33" s="114" t="s">
        <v>50</v>
      </c>
      <c r="B33" s="214" t="s">
        <v>51</v>
      </c>
      <c r="C33" s="112">
        <v>687142.92</v>
      </c>
      <c r="D33" s="112">
        <v>0</v>
      </c>
      <c r="E33" s="112">
        <f t="shared" si="0"/>
        <v>0</v>
      </c>
      <c r="F33" s="112">
        <v>0</v>
      </c>
      <c r="G33" s="112">
        <v>207579</v>
      </c>
    </row>
    <row r="34" s="169" customFormat="1" ht="15" customHeight="1" spans="1:7">
      <c r="A34" s="114" t="s">
        <v>52</v>
      </c>
      <c r="B34" s="214"/>
      <c r="C34" s="112"/>
      <c r="D34" s="112"/>
      <c r="E34" s="112"/>
      <c r="F34" s="112"/>
      <c r="G34" s="112"/>
    </row>
    <row r="35" s="169" customFormat="1" ht="15" customHeight="1" spans="1:7">
      <c r="A35" s="114" t="s">
        <v>53</v>
      </c>
      <c r="B35" s="214"/>
      <c r="C35" s="112"/>
      <c r="D35" s="112"/>
      <c r="E35" s="112"/>
      <c r="F35" s="112"/>
      <c r="G35" s="112"/>
    </row>
    <row r="36" s="169" customFormat="1" ht="15" customHeight="1" spans="1:7">
      <c r="A36" s="114" t="s">
        <v>54</v>
      </c>
      <c r="B36" s="214"/>
      <c r="C36" s="112"/>
      <c r="D36" s="112"/>
      <c r="E36" s="112"/>
      <c r="F36" s="112"/>
      <c r="G36" s="112"/>
    </row>
    <row r="37" s="169" customFormat="1" ht="15" customHeight="1" spans="1:7">
      <c r="A37" s="114" t="s">
        <v>55</v>
      </c>
      <c r="B37" s="214" t="s">
        <v>18</v>
      </c>
      <c r="C37" s="112">
        <v>0</v>
      </c>
      <c r="D37" s="112">
        <v>0</v>
      </c>
      <c r="E37" s="112">
        <f t="shared" ref="E37:E40" si="1">+F37-D37</f>
        <v>0</v>
      </c>
      <c r="F37" s="112">
        <v>0</v>
      </c>
      <c r="G37" s="112">
        <v>391636</v>
      </c>
    </row>
    <row r="38" spans="1:7">
      <c r="A38" s="114" t="s">
        <v>56</v>
      </c>
      <c r="B38" s="214" t="s">
        <v>34</v>
      </c>
      <c r="C38" s="112">
        <v>0</v>
      </c>
      <c r="D38" s="112">
        <v>0</v>
      </c>
      <c r="E38" s="112">
        <f t="shared" si="1"/>
        <v>0</v>
      </c>
      <c r="F38" s="112">
        <v>0</v>
      </c>
      <c r="G38" s="112">
        <v>55948</v>
      </c>
    </row>
    <row r="39" spans="1:7">
      <c r="A39" s="114" t="s">
        <v>57</v>
      </c>
      <c r="B39" s="214" t="s">
        <v>43</v>
      </c>
      <c r="C39" s="112">
        <v>0</v>
      </c>
      <c r="D39" s="112">
        <v>0</v>
      </c>
      <c r="E39" s="112">
        <f t="shared" si="1"/>
        <v>0</v>
      </c>
      <c r="F39" s="112">
        <v>0</v>
      </c>
      <c r="G39" s="112">
        <v>46997</v>
      </c>
    </row>
    <row r="40" spans="1:7">
      <c r="A40" s="114" t="s">
        <v>58</v>
      </c>
      <c r="B40" s="214" t="s">
        <v>47</v>
      </c>
      <c r="C40" s="112">
        <v>0</v>
      </c>
      <c r="D40" s="112">
        <v>0</v>
      </c>
      <c r="E40" s="112">
        <f t="shared" si="1"/>
        <v>0</v>
      </c>
      <c r="F40" s="112">
        <v>0</v>
      </c>
      <c r="G40" s="112">
        <v>12888</v>
      </c>
    </row>
    <row r="41" spans="1:7">
      <c r="A41" s="212"/>
      <c r="B41" s="214"/>
      <c r="C41" s="112"/>
      <c r="D41" s="112"/>
      <c r="E41" s="112"/>
      <c r="F41" s="112"/>
      <c r="G41" s="112"/>
    </row>
    <row r="42" s="169" customFormat="1" ht="15" customHeight="1" spans="1:7">
      <c r="A42" s="179" t="s">
        <v>59</v>
      </c>
      <c r="B42" s="217"/>
      <c r="C42" s="148">
        <f>SUM(C16:C41)</f>
        <v>19266139.36</v>
      </c>
      <c r="D42" s="148">
        <f>SUM(D16:D41)</f>
        <v>9608550.87</v>
      </c>
      <c r="E42" s="148">
        <f>SUM(E16:E41)</f>
        <v>10321988.13</v>
      </c>
      <c r="F42" s="148">
        <f>SUM(F16:F41)</f>
        <v>19930539</v>
      </c>
      <c r="G42" s="148">
        <f>SUM(G16:G41)</f>
        <v>22323942</v>
      </c>
    </row>
    <row r="43" s="169" customFormat="1" ht="15" customHeight="1" spans="1:7">
      <c r="A43" s="182"/>
      <c r="B43" s="218"/>
      <c r="C43" s="151"/>
      <c r="D43" s="151"/>
      <c r="E43" s="151"/>
      <c r="F43" s="151"/>
      <c r="G43" s="151"/>
    </row>
    <row r="44" spans="1:1">
      <c r="A44" s="236"/>
    </row>
    <row r="45" spans="1:1">
      <c r="A45" s="236"/>
    </row>
    <row r="46" spans="1:1">
      <c r="A46" s="236"/>
    </row>
    <row r="47" spans="1:1">
      <c r="A47" s="236"/>
    </row>
    <row r="48" spans="1:1">
      <c r="A48" s="236"/>
    </row>
    <row r="49" spans="1:1">
      <c r="A49" s="236"/>
    </row>
    <row r="50" spans="1:1">
      <c r="A50" s="236"/>
    </row>
    <row r="51" spans="1:1">
      <c r="A51" s="236"/>
    </row>
    <row r="52" ht="13.5" customHeight="1" spans="1:7">
      <c r="A52" s="137"/>
      <c r="B52" s="137"/>
      <c r="C52" s="137"/>
      <c r="D52" s="137"/>
      <c r="E52" s="137"/>
      <c r="F52" s="137"/>
      <c r="G52" s="137"/>
    </row>
    <row r="53" ht="13.5" customHeight="1" spans="1:7">
      <c r="A53" s="137"/>
      <c r="B53" s="137"/>
      <c r="C53" s="137"/>
      <c r="D53" s="137"/>
      <c r="E53" s="137"/>
      <c r="F53" s="137"/>
      <c r="G53" s="137"/>
    </row>
    <row r="54" ht="13.5" customHeight="1" spans="1:2">
      <c r="A54" s="93" t="s">
        <v>0</v>
      </c>
      <c r="B54" s="201"/>
    </row>
    <row r="55" ht="13.5" customHeight="1" spans="1:2">
      <c r="A55" s="93" t="s">
        <v>267</v>
      </c>
      <c r="B55" s="201"/>
    </row>
    <row r="56" ht="15" customHeight="1" spans="1:2">
      <c r="A56" s="95"/>
      <c r="B56" s="201"/>
    </row>
    <row r="57" ht="15" customHeight="1" spans="2:2">
      <c r="B57" s="201"/>
    </row>
    <row r="58" ht="15" customHeight="1" spans="1:7">
      <c r="A58" s="97" t="s">
        <v>2</v>
      </c>
      <c r="B58" s="97"/>
      <c r="C58" s="97"/>
      <c r="D58" s="97"/>
      <c r="E58" s="97"/>
      <c r="F58" s="97"/>
      <c r="G58" s="97"/>
    </row>
    <row r="59" ht="15" customHeight="1" spans="1:7">
      <c r="A59" s="98" t="s">
        <v>61</v>
      </c>
      <c r="B59" s="98"/>
      <c r="C59" s="98"/>
      <c r="D59" s="98"/>
      <c r="E59" s="98"/>
      <c r="F59" s="98"/>
      <c r="G59" s="98"/>
    </row>
    <row r="60" spans="2:2">
      <c r="B60" s="201"/>
    </row>
    <row r="61" ht="14" spans="1:2">
      <c r="A61" s="202" t="s">
        <v>300</v>
      </c>
      <c r="B61" s="201"/>
    </row>
    <row r="62" ht="15" customHeight="1" spans="2:2">
      <c r="B62" s="201"/>
    </row>
    <row r="63" ht="15" customHeight="1" spans="1:7">
      <c r="A63" s="101" t="s">
        <v>5</v>
      </c>
      <c r="B63" s="179" t="s">
        <v>6</v>
      </c>
      <c r="C63" s="102" t="s">
        <v>7</v>
      </c>
      <c r="D63" s="139" t="s">
        <v>8</v>
      </c>
      <c r="E63" s="223"/>
      <c r="F63" s="140"/>
      <c r="G63" s="102" t="s">
        <v>9</v>
      </c>
    </row>
    <row r="64" ht="15" customHeight="1" spans="1:8">
      <c r="A64" s="105"/>
      <c r="B64" s="203"/>
      <c r="C64" s="106"/>
      <c r="D64" s="204" t="s">
        <v>10</v>
      </c>
      <c r="E64" s="204" t="s">
        <v>11</v>
      </c>
      <c r="F64" s="204" t="s">
        <v>12</v>
      </c>
      <c r="G64" s="106"/>
      <c r="H64" s="224"/>
    </row>
    <row r="65" ht="15" customHeight="1" spans="1:7">
      <c r="A65" s="105"/>
      <c r="B65" s="182"/>
      <c r="C65" s="105">
        <v>2020</v>
      </c>
      <c r="D65" s="205" t="s">
        <v>13</v>
      </c>
      <c r="E65" s="205" t="s">
        <v>14</v>
      </c>
      <c r="F65" s="205"/>
      <c r="G65" s="106">
        <v>2022</v>
      </c>
    </row>
    <row r="66" ht="9" customHeight="1" spans="1:7">
      <c r="A66" s="206"/>
      <c r="B66" s="207"/>
      <c r="C66" s="206"/>
      <c r="D66" s="206"/>
      <c r="E66" s="206"/>
      <c r="F66" s="206"/>
      <c r="G66" s="237"/>
    </row>
    <row r="67" ht="15" customHeight="1" spans="1:7">
      <c r="A67" s="113" t="s">
        <v>62</v>
      </c>
      <c r="B67" s="210" t="s">
        <v>63</v>
      </c>
      <c r="C67" s="212"/>
      <c r="D67" s="212"/>
      <c r="E67" s="212"/>
      <c r="F67" s="212"/>
      <c r="G67" s="212"/>
    </row>
    <row r="68" s="169" customFormat="1" ht="6.75" customHeight="1" spans="1:7">
      <c r="A68" s="212"/>
      <c r="B68" s="210"/>
      <c r="C68" s="114"/>
      <c r="D68" s="114"/>
      <c r="E68" s="114"/>
      <c r="F68" s="114"/>
      <c r="G68" s="114"/>
    </row>
    <row r="69" ht="15" customHeight="1" spans="1:7">
      <c r="A69" s="114" t="s">
        <v>252</v>
      </c>
      <c r="B69" s="214" t="s">
        <v>65</v>
      </c>
      <c r="C69" s="112">
        <v>17320</v>
      </c>
      <c r="D69" s="112">
        <v>7980</v>
      </c>
      <c r="E69" s="112">
        <f>F69-D69</f>
        <v>102020</v>
      </c>
      <c r="F69" s="290">
        <v>110000</v>
      </c>
      <c r="G69" s="112">
        <v>110000</v>
      </c>
    </row>
    <row r="70" ht="15" customHeight="1" spans="1:7">
      <c r="A70" s="114" t="s">
        <v>253</v>
      </c>
      <c r="B70" s="214" t="s">
        <v>78</v>
      </c>
      <c r="C70" s="112">
        <v>163285</v>
      </c>
      <c r="D70" s="112">
        <v>33580</v>
      </c>
      <c r="E70" s="112">
        <f t="shared" ref="E70:E73" si="2">F70-D70</f>
        <v>175420</v>
      </c>
      <c r="F70" s="290">
        <v>209000</v>
      </c>
      <c r="G70" s="112">
        <v>209000</v>
      </c>
    </row>
    <row r="71" ht="15" customHeight="1" spans="1:7">
      <c r="A71" s="114" t="s">
        <v>301</v>
      </c>
      <c r="B71" s="214" t="s">
        <v>88</v>
      </c>
      <c r="C71" s="112">
        <v>159575.97</v>
      </c>
      <c r="D71" s="112">
        <v>164999.61</v>
      </c>
      <c r="E71" s="112">
        <f t="shared" si="2"/>
        <v>55000.39</v>
      </c>
      <c r="F71" s="290">
        <v>220000</v>
      </c>
      <c r="G71" s="112">
        <v>220000</v>
      </c>
    </row>
    <row r="72" ht="15" customHeight="1" spans="1:7">
      <c r="A72" s="114" t="s">
        <v>302</v>
      </c>
      <c r="B72" s="240" t="s">
        <v>110</v>
      </c>
      <c r="C72" s="112"/>
      <c r="D72" s="112"/>
      <c r="E72" s="112"/>
      <c r="F72" s="290"/>
      <c r="G72" s="112"/>
    </row>
    <row r="73" ht="15" customHeight="1" spans="1:7">
      <c r="A73" s="114" t="s">
        <v>280</v>
      </c>
      <c r="B73" s="240"/>
      <c r="C73" s="112"/>
      <c r="D73" s="112">
        <v>0</v>
      </c>
      <c r="E73" s="112">
        <f t="shared" si="2"/>
        <v>83000</v>
      </c>
      <c r="F73" s="290">
        <v>83000</v>
      </c>
      <c r="G73" s="112">
        <v>83000</v>
      </c>
    </row>
    <row r="74" ht="15" customHeight="1" spans="1:7">
      <c r="A74" s="114" t="s">
        <v>303</v>
      </c>
      <c r="B74" s="214" t="s">
        <v>304</v>
      </c>
      <c r="C74" s="112"/>
      <c r="D74" s="112"/>
      <c r="E74" s="112"/>
      <c r="F74" s="290"/>
      <c r="G74" s="112"/>
    </row>
    <row r="75" ht="15" customHeight="1" spans="1:7">
      <c r="A75" s="114" t="s">
        <v>305</v>
      </c>
      <c r="B75" s="214"/>
      <c r="C75" s="112"/>
      <c r="D75" s="112"/>
      <c r="E75" s="112"/>
      <c r="F75" s="290"/>
      <c r="G75" s="112"/>
    </row>
    <row r="76" ht="15" customHeight="1" spans="1:7">
      <c r="A76" s="114" t="s">
        <v>306</v>
      </c>
      <c r="B76" s="214"/>
      <c r="C76" s="112"/>
      <c r="D76" s="112"/>
      <c r="E76" s="112"/>
      <c r="F76" s="290"/>
      <c r="G76" s="112"/>
    </row>
    <row r="77" ht="15" customHeight="1" spans="1:7">
      <c r="A77" s="114" t="s">
        <v>307</v>
      </c>
      <c r="B77" s="214"/>
      <c r="C77" s="112">
        <v>40000</v>
      </c>
      <c r="D77" s="112">
        <v>0</v>
      </c>
      <c r="E77" s="112">
        <f t="shared" ref="E77:E84" si="3">F77-D77</f>
        <v>73000</v>
      </c>
      <c r="F77" s="290">
        <v>73000</v>
      </c>
      <c r="G77" s="112">
        <v>73000</v>
      </c>
    </row>
    <row r="78" ht="15" customHeight="1" spans="1:7">
      <c r="A78" s="114" t="s">
        <v>256</v>
      </c>
      <c r="B78" s="214" t="s">
        <v>99</v>
      </c>
      <c r="C78" s="112">
        <v>1740.95</v>
      </c>
      <c r="D78" s="112">
        <v>500.76</v>
      </c>
      <c r="E78" s="112">
        <f t="shared" si="3"/>
        <v>218249.24</v>
      </c>
      <c r="F78" s="290">
        <v>218750</v>
      </c>
      <c r="G78" s="112">
        <v>104000</v>
      </c>
    </row>
    <row r="79" ht="15" customHeight="1" spans="1:7">
      <c r="A79" s="114" t="s">
        <v>308</v>
      </c>
      <c r="B79" s="214" t="s">
        <v>99</v>
      </c>
      <c r="C79" s="112">
        <v>955029.79</v>
      </c>
      <c r="D79" s="112">
        <v>459309.25</v>
      </c>
      <c r="E79" s="112">
        <f t="shared" si="3"/>
        <v>943290.75</v>
      </c>
      <c r="F79" s="290">
        <v>1402600</v>
      </c>
      <c r="G79" s="112">
        <v>1288000</v>
      </c>
    </row>
    <row r="80" ht="15" customHeight="1" spans="1:7">
      <c r="A80" s="114" t="s">
        <v>309</v>
      </c>
      <c r="B80" s="214"/>
      <c r="C80" s="112"/>
      <c r="D80" s="112"/>
      <c r="E80" s="112"/>
      <c r="F80" s="290"/>
      <c r="G80" s="112"/>
    </row>
    <row r="81" ht="15" customHeight="1" spans="1:7">
      <c r="A81" s="114" t="s">
        <v>310</v>
      </c>
      <c r="B81" s="214" t="s">
        <v>99</v>
      </c>
      <c r="C81" s="112">
        <v>618517.67</v>
      </c>
      <c r="D81" s="112">
        <v>293200</v>
      </c>
      <c r="E81" s="112">
        <f t="shared" si="3"/>
        <v>743800</v>
      </c>
      <c r="F81" s="290">
        <v>1037000</v>
      </c>
      <c r="G81" s="112">
        <v>990000</v>
      </c>
    </row>
    <row r="82" ht="15" customHeight="1" spans="1:7">
      <c r="A82" s="114" t="s">
        <v>311</v>
      </c>
      <c r="B82" s="214" t="s">
        <v>99</v>
      </c>
      <c r="C82" s="112">
        <v>458664.54</v>
      </c>
      <c r="D82" s="112">
        <v>231600</v>
      </c>
      <c r="E82" s="112">
        <f t="shared" si="3"/>
        <v>406000</v>
      </c>
      <c r="F82" s="290">
        <v>637600</v>
      </c>
      <c r="G82" s="112">
        <v>594000</v>
      </c>
    </row>
    <row r="83" ht="15" customHeight="1" spans="1:7">
      <c r="A83" s="114" t="s">
        <v>312</v>
      </c>
      <c r="B83" s="214"/>
      <c r="C83" s="112"/>
      <c r="D83" s="112"/>
      <c r="E83" s="112"/>
      <c r="F83" s="290"/>
      <c r="G83" s="112"/>
    </row>
    <row r="84" ht="15" customHeight="1" spans="1:7">
      <c r="A84" s="114" t="s">
        <v>313</v>
      </c>
      <c r="B84" s="214" t="s">
        <v>99</v>
      </c>
      <c r="C84" s="112">
        <v>10427</v>
      </c>
      <c r="D84" s="112">
        <v>0</v>
      </c>
      <c r="E84" s="112">
        <f t="shared" si="3"/>
        <v>128000</v>
      </c>
      <c r="F84" s="290">
        <v>128000</v>
      </c>
      <c r="G84" s="112">
        <v>128000</v>
      </c>
    </row>
    <row r="85" spans="1:7">
      <c r="A85" s="212"/>
      <c r="B85" s="214"/>
      <c r="C85" s="112"/>
      <c r="D85" s="112"/>
      <c r="E85" s="112"/>
      <c r="F85" s="112"/>
      <c r="G85" s="112"/>
    </row>
    <row r="86" ht="16.5" customHeight="1" spans="1:7">
      <c r="A86" s="179" t="s">
        <v>262</v>
      </c>
      <c r="B86" s="217"/>
      <c r="C86" s="148">
        <f>SUM(C69:C84)</f>
        <v>2424560.92</v>
      </c>
      <c r="D86" s="148">
        <f>SUM(D69:D84)</f>
        <v>1191169.62</v>
      </c>
      <c r="E86" s="148">
        <f>SUM(E69:E84)</f>
        <v>2927780.38</v>
      </c>
      <c r="F86" s="148">
        <f>SUM(F69:F84)</f>
        <v>4118950</v>
      </c>
      <c r="G86" s="148">
        <f>SUM(G69:G84)</f>
        <v>3799000</v>
      </c>
    </row>
    <row r="87" ht="16.5" customHeight="1" spans="1:7">
      <c r="A87" s="182" t="s">
        <v>183</v>
      </c>
      <c r="B87" s="218"/>
      <c r="C87" s="151"/>
      <c r="D87" s="151"/>
      <c r="E87" s="151"/>
      <c r="F87" s="151"/>
      <c r="G87" s="151"/>
    </row>
    <row r="88" ht="16.5" customHeight="1" spans="1:7">
      <c r="A88" s="184" t="s">
        <v>238</v>
      </c>
      <c r="B88" s="217"/>
      <c r="C88" s="220">
        <f>C42+C86</f>
        <v>21690700.28</v>
      </c>
      <c r="D88" s="220">
        <f>D42+D86</f>
        <v>10799720.49</v>
      </c>
      <c r="E88" s="220">
        <f>E42+E86</f>
        <v>13249768.51</v>
      </c>
      <c r="F88" s="220">
        <f>F42+F86</f>
        <v>24049489</v>
      </c>
      <c r="G88" s="220">
        <f>G42+G86</f>
        <v>26122942</v>
      </c>
    </row>
    <row r="89" ht="16.5" customHeight="1" spans="1:7">
      <c r="A89" s="186"/>
      <c r="B89" s="218"/>
      <c r="C89" s="221"/>
      <c r="D89" s="221"/>
      <c r="E89" s="221"/>
      <c r="F89" s="221"/>
      <c r="G89" s="221"/>
    </row>
    <row r="91" spans="1:5">
      <c r="A91" s="93" t="s">
        <v>239</v>
      </c>
      <c r="B91" s="93" t="s">
        <v>240</v>
      </c>
      <c r="E91" s="93" t="s">
        <v>241</v>
      </c>
    </row>
    <row r="94" spans="11:11">
      <c r="K94" s="243"/>
    </row>
    <row r="96" spans="1:7">
      <c r="A96" s="199" t="s">
        <v>314</v>
      </c>
      <c r="B96" s="199" t="s">
        <v>243</v>
      </c>
      <c r="C96" s="199"/>
      <c r="D96" s="199"/>
      <c r="E96" s="199" t="s">
        <v>244</v>
      </c>
      <c r="F96" s="199"/>
      <c r="G96" s="199"/>
    </row>
    <row r="97" spans="1:7">
      <c r="A97" s="200" t="s">
        <v>315</v>
      </c>
      <c r="B97" s="200" t="s">
        <v>265</v>
      </c>
      <c r="C97" s="200"/>
      <c r="D97" s="200"/>
      <c r="E97" s="200" t="s">
        <v>247</v>
      </c>
      <c r="F97" s="200"/>
      <c r="G97" s="200"/>
    </row>
    <row r="98" spans="2:4">
      <c r="B98" s="200"/>
      <c r="C98" s="200"/>
      <c r="D98" s="200"/>
    </row>
    <row r="106" ht="13.5" customHeight="1" spans="1:7">
      <c r="A106" s="137"/>
      <c r="B106" s="137"/>
      <c r="C106" s="137"/>
      <c r="D106" s="137"/>
      <c r="E106" s="137"/>
      <c r="F106" s="137"/>
      <c r="G106" s="137"/>
    </row>
    <row r="107" ht="13.5" customHeight="1" spans="1:7">
      <c r="A107" s="137"/>
      <c r="B107" s="137"/>
      <c r="C107" s="137"/>
      <c r="D107" s="137"/>
      <c r="E107" s="137"/>
      <c r="F107" s="137"/>
      <c r="G107" s="137"/>
    </row>
  </sheetData>
  <sheetProtection password="D60D" sheet="1" objects="1"/>
  <mergeCells count="42">
    <mergeCell ref="A5:G5"/>
    <mergeCell ref="A6:G6"/>
    <mergeCell ref="D10:F10"/>
    <mergeCell ref="A58:G58"/>
    <mergeCell ref="A59:G59"/>
    <mergeCell ref="D63:F63"/>
    <mergeCell ref="B96:D96"/>
    <mergeCell ref="E96:G96"/>
    <mergeCell ref="B97:D97"/>
    <mergeCell ref="E97:G97"/>
    <mergeCell ref="B98:D98"/>
    <mergeCell ref="A10:A12"/>
    <mergeCell ref="A42:A43"/>
    <mergeCell ref="A63:A65"/>
    <mergeCell ref="A86:A87"/>
    <mergeCell ref="A88:A89"/>
    <mergeCell ref="B10:B12"/>
    <mergeCell ref="B63:B65"/>
    <mergeCell ref="B72:B73"/>
    <mergeCell ref="C10:C11"/>
    <mergeCell ref="C42:C43"/>
    <mergeCell ref="C63:C64"/>
    <mergeCell ref="C86:C87"/>
    <mergeCell ref="C88:C89"/>
    <mergeCell ref="D42:D43"/>
    <mergeCell ref="D86:D87"/>
    <mergeCell ref="D88:D89"/>
    <mergeCell ref="E42:E43"/>
    <mergeCell ref="E86:E87"/>
    <mergeCell ref="E88:E89"/>
    <mergeCell ref="F11:F12"/>
    <mergeCell ref="F42:F43"/>
    <mergeCell ref="F64:F65"/>
    <mergeCell ref="F86:F87"/>
    <mergeCell ref="F88:F89"/>
    <mergeCell ref="G10:G11"/>
    <mergeCell ref="G42:G43"/>
    <mergeCell ref="G63:G64"/>
    <mergeCell ref="G86:G87"/>
    <mergeCell ref="G88:G89"/>
    <mergeCell ref="A52:G53"/>
    <mergeCell ref="A106:G107"/>
  </mergeCells>
  <pageMargins left="0.432638888888889" right="0.156944444444444" top="0.590277777777778" bottom="0.196527777777778" header="0.472222222222222" footer="0.156944444444444"/>
  <pageSetup paperSize="1" orientation="portrait"/>
  <headerFooter/>
  <rowBreaks count="1" manualBreakCount="1">
    <brk id="53" max="16383" man="1"/>
  </row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H274"/>
  <sheetViews>
    <sheetView zoomScale="85" zoomScaleNormal="85" topLeftCell="A245" workbookViewId="0">
      <selection activeCell="A263" sqref="A263:G264"/>
    </sheetView>
  </sheetViews>
  <sheetFormatPr defaultColWidth="9" defaultRowHeight="12" outlineLevelCol="7"/>
  <cols>
    <col min="1" max="1" width="34.2890625" style="93" customWidth="1"/>
    <col min="2" max="2" width="7" style="93" customWidth="1"/>
    <col min="3" max="3" width="11.4296875" style="93" customWidth="1"/>
    <col min="4" max="4" width="10.7109375" style="93" customWidth="1"/>
    <col min="5" max="6" width="11.140625" style="93" customWidth="1"/>
    <col min="7" max="7" width="12.859375" style="93" customWidth="1"/>
    <col min="8" max="16384" width="9.140625" style="93"/>
  </cols>
  <sheetData>
    <row r="1" ht="13.5" customHeight="1" spans="1:2">
      <c r="A1" s="93" t="s">
        <v>0</v>
      </c>
      <c r="B1" s="201"/>
    </row>
    <row r="2" ht="13.5" customHeight="1" spans="1:2">
      <c r="A2" s="93" t="s">
        <v>316</v>
      </c>
      <c r="B2" s="201"/>
    </row>
    <row r="3" ht="15" customHeight="1" spans="1:2">
      <c r="A3" s="95"/>
      <c r="B3" s="201"/>
    </row>
    <row r="4" ht="15" customHeight="1" spans="2:2">
      <c r="B4" s="201"/>
    </row>
    <row r="5" ht="15" customHeight="1" spans="1:7">
      <c r="A5" s="97" t="s">
        <v>2</v>
      </c>
      <c r="B5" s="97"/>
      <c r="C5" s="97"/>
      <c r="D5" s="97"/>
      <c r="E5" s="97"/>
      <c r="F5" s="97"/>
      <c r="G5" s="97"/>
    </row>
    <row r="6" ht="15" customHeight="1" spans="1:7">
      <c r="A6" s="98" t="s">
        <v>3</v>
      </c>
      <c r="B6" s="98"/>
      <c r="C6" s="98"/>
      <c r="D6" s="98"/>
      <c r="E6" s="98"/>
      <c r="F6" s="98"/>
      <c r="G6" s="98"/>
    </row>
    <row r="7" spans="2:2">
      <c r="B7" s="201"/>
    </row>
    <row r="8" ht="14" spans="1:2">
      <c r="A8" s="202" t="s">
        <v>317</v>
      </c>
      <c r="B8" s="201"/>
    </row>
    <row r="9" ht="15" customHeight="1" spans="2:2">
      <c r="B9" s="201"/>
    </row>
    <row r="10" ht="15" customHeight="1" spans="1:7">
      <c r="A10" s="101" t="s">
        <v>5</v>
      </c>
      <c r="B10" s="179" t="s">
        <v>6</v>
      </c>
      <c r="C10" s="102" t="s">
        <v>7</v>
      </c>
      <c r="D10" s="139" t="s">
        <v>8</v>
      </c>
      <c r="E10" s="223"/>
      <c r="F10" s="140"/>
      <c r="G10" s="102" t="s">
        <v>9</v>
      </c>
    </row>
    <row r="11" ht="15" customHeight="1" spans="1:8">
      <c r="A11" s="105"/>
      <c r="B11" s="203"/>
      <c r="C11" s="106"/>
      <c r="D11" s="204" t="s">
        <v>10</v>
      </c>
      <c r="E11" s="204" t="s">
        <v>11</v>
      </c>
      <c r="F11" s="204" t="s">
        <v>12</v>
      </c>
      <c r="G11" s="106"/>
      <c r="H11" s="224"/>
    </row>
    <row r="12" ht="15" customHeight="1" spans="1:7">
      <c r="A12" s="105"/>
      <c r="B12" s="182"/>
      <c r="C12" s="105">
        <v>2020</v>
      </c>
      <c r="D12" s="205" t="s">
        <v>13</v>
      </c>
      <c r="E12" s="205" t="s">
        <v>14</v>
      </c>
      <c r="F12" s="205"/>
      <c r="G12" s="106">
        <v>2022</v>
      </c>
    </row>
    <row r="13" ht="9" customHeight="1" spans="1:7">
      <c r="A13" s="206"/>
      <c r="B13" s="207"/>
      <c r="C13" s="206"/>
      <c r="D13" s="206"/>
      <c r="E13" s="206"/>
      <c r="F13" s="206"/>
      <c r="G13" s="237"/>
    </row>
    <row r="14" ht="15" customHeight="1" spans="1:7">
      <c r="A14" s="113" t="s">
        <v>15</v>
      </c>
      <c r="B14" s="210" t="s">
        <v>16</v>
      </c>
      <c r="C14" s="212"/>
      <c r="D14" s="212"/>
      <c r="E14" s="212"/>
      <c r="F14" s="212"/>
      <c r="G14" s="212"/>
    </row>
    <row r="15" s="169" customFormat="1" ht="6.75" customHeight="1" spans="1:7">
      <c r="A15" s="212"/>
      <c r="B15" s="210"/>
      <c r="C15" s="114"/>
      <c r="D15" s="114"/>
      <c r="E15" s="114"/>
      <c r="F15" s="114"/>
      <c r="G15" s="114"/>
    </row>
    <row r="16" s="169" customFormat="1" ht="15" customHeight="1" spans="1:7">
      <c r="A16" s="114" t="s">
        <v>17</v>
      </c>
      <c r="B16" s="214" t="s">
        <v>18</v>
      </c>
      <c r="C16" s="112">
        <v>36397023.16</v>
      </c>
      <c r="D16" s="112">
        <v>18998204.91</v>
      </c>
      <c r="E16" s="112">
        <f>+F16-D16</f>
        <v>20898659.09</v>
      </c>
      <c r="F16" s="112">
        <v>39896864</v>
      </c>
      <c r="G16" s="112">
        <v>41602680</v>
      </c>
    </row>
    <row r="17" s="169" customFormat="1" ht="15" customHeight="1" spans="1:7">
      <c r="A17" s="114" t="s">
        <v>19</v>
      </c>
      <c r="B17" s="214" t="s">
        <v>20</v>
      </c>
      <c r="C17" s="112">
        <v>1898440.99</v>
      </c>
      <c r="D17" s="112">
        <v>960064.52</v>
      </c>
      <c r="E17" s="112">
        <f t="shared" ref="E17:E34" si="0">+F17-D17</f>
        <v>1091935.48</v>
      </c>
      <c r="F17" s="112">
        <v>2052000</v>
      </c>
      <c r="G17" s="112">
        <v>2088000</v>
      </c>
    </row>
    <row r="18" s="169" customFormat="1" ht="15" customHeight="1" spans="1:7">
      <c r="A18" s="114" t="s">
        <v>21</v>
      </c>
      <c r="B18" s="214" t="s">
        <v>22</v>
      </c>
      <c r="C18" s="112">
        <v>1661375</v>
      </c>
      <c r="D18" s="112">
        <v>870000</v>
      </c>
      <c r="E18" s="112">
        <f t="shared" si="0"/>
        <v>870000</v>
      </c>
      <c r="F18" s="112">
        <v>1740000</v>
      </c>
      <c r="G18" s="112">
        <v>1830000</v>
      </c>
    </row>
    <row r="19" s="169" customFormat="1" ht="15" customHeight="1" spans="1:7">
      <c r="A19" s="114" t="s">
        <v>23</v>
      </c>
      <c r="B19" s="214" t="s">
        <v>24</v>
      </c>
      <c r="C19" s="112">
        <v>1541375</v>
      </c>
      <c r="D19" s="112">
        <v>640000</v>
      </c>
      <c r="E19" s="112">
        <f t="shared" si="0"/>
        <v>980000</v>
      </c>
      <c r="F19" s="112">
        <v>1620000</v>
      </c>
      <c r="G19" s="112">
        <v>1710000</v>
      </c>
    </row>
    <row r="20" s="169" customFormat="1" ht="15" customHeight="1" spans="1:7">
      <c r="A20" s="114" t="s">
        <v>25</v>
      </c>
      <c r="B20" s="214" t="s">
        <v>26</v>
      </c>
      <c r="C20" s="112">
        <v>456000</v>
      </c>
      <c r="D20" s="112">
        <v>462000</v>
      </c>
      <c r="E20" s="112">
        <f t="shared" si="0"/>
        <v>54000</v>
      </c>
      <c r="F20" s="112">
        <v>516000</v>
      </c>
      <c r="G20" s="112">
        <v>522000</v>
      </c>
    </row>
    <row r="21" s="169" customFormat="1" ht="15" customHeight="1" spans="1:7">
      <c r="A21" s="114" t="s">
        <v>27</v>
      </c>
      <c r="B21" s="214" t="s">
        <v>28</v>
      </c>
      <c r="C21" s="112"/>
      <c r="D21" s="112"/>
      <c r="E21" s="112"/>
      <c r="F21" s="112"/>
      <c r="G21" s="112"/>
    </row>
    <row r="22" s="169" customFormat="1" ht="15" customHeight="1" spans="1:7">
      <c r="A22" s="114" t="s">
        <v>29</v>
      </c>
      <c r="B22" s="214"/>
      <c r="C22" s="112">
        <v>60000</v>
      </c>
      <c r="D22" s="112">
        <v>5000</v>
      </c>
      <c r="E22" s="112">
        <f t="shared" si="0"/>
        <v>40000</v>
      </c>
      <c r="F22" s="112">
        <v>45000</v>
      </c>
      <c r="G22" s="112">
        <v>20000</v>
      </c>
    </row>
    <row r="23" s="169" customFormat="1" ht="15" customHeight="1" spans="1:7">
      <c r="A23" s="114" t="s">
        <v>30</v>
      </c>
      <c r="B23" s="214"/>
      <c r="C23" s="112">
        <v>0</v>
      </c>
      <c r="D23" s="112">
        <v>0</v>
      </c>
      <c r="E23" s="112">
        <f t="shared" si="0"/>
        <v>0</v>
      </c>
      <c r="F23" s="112">
        <v>0</v>
      </c>
      <c r="G23" s="112">
        <v>154877</v>
      </c>
    </row>
    <row r="24" s="169" customFormat="1" ht="15" customHeight="1" spans="1:7">
      <c r="A24" s="114" t="s">
        <v>31</v>
      </c>
      <c r="B24" s="214" t="s">
        <v>32</v>
      </c>
      <c r="C24" s="112">
        <v>9847.11</v>
      </c>
      <c r="D24" s="112">
        <v>0</v>
      </c>
      <c r="E24" s="112">
        <f t="shared" si="0"/>
        <v>10000</v>
      </c>
      <c r="F24" s="112">
        <v>10000</v>
      </c>
      <c r="G24" s="112">
        <v>10000</v>
      </c>
    </row>
    <row r="25" s="169" customFormat="1" ht="15" customHeight="1" spans="1:7">
      <c r="A25" s="114" t="s">
        <v>33</v>
      </c>
      <c r="B25" s="214" t="s">
        <v>34</v>
      </c>
      <c r="C25" s="112">
        <v>3115159</v>
      </c>
      <c r="D25" s="112">
        <v>0</v>
      </c>
      <c r="E25" s="112">
        <f t="shared" si="0"/>
        <v>3381166</v>
      </c>
      <c r="F25" s="112">
        <v>3381166</v>
      </c>
      <c r="G25" s="112">
        <v>3466890</v>
      </c>
    </row>
    <row r="26" s="169" customFormat="1" ht="15" customHeight="1" spans="1:7">
      <c r="A26" s="114" t="s">
        <v>35</v>
      </c>
      <c r="B26" s="214" t="s">
        <v>36</v>
      </c>
      <c r="C26" s="112">
        <v>398000</v>
      </c>
      <c r="D26" s="112">
        <v>0</v>
      </c>
      <c r="E26" s="112">
        <f t="shared" si="0"/>
        <v>430000</v>
      </c>
      <c r="F26" s="112">
        <v>430000</v>
      </c>
      <c r="G26" s="112">
        <v>435000</v>
      </c>
    </row>
    <row r="27" s="169" customFormat="1" ht="15" customHeight="1" spans="1:7">
      <c r="A27" s="114" t="s">
        <v>37</v>
      </c>
      <c r="B27" s="214" t="s">
        <v>38</v>
      </c>
      <c r="C27" s="112"/>
      <c r="D27" s="112"/>
      <c r="E27" s="112"/>
      <c r="F27" s="112"/>
      <c r="G27" s="112"/>
    </row>
    <row r="28" s="169" customFormat="1" ht="15" customHeight="1" spans="1:7">
      <c r="A28" s="114" t="s">
        <v>39</v>
      </c>
      <c r="B28" s="214"/>
      <c r="C28" s="112">
        <v>2877641</v>
      </c>
      <c r="D28" s="112">
        <v>3144478</v>
      </c>
      <c r="E28" s="112">
        <f t="shared" si="0"/>
        <v>108314</v>
      </c>
      <c r="F28" s="112">
        <v>3252792</v>
      </c>
      <c r="G28" s="112">
        <v>3466890</v>
      </c>
    </row>
    <row r="29" s="169" customFormat="1" ht="15" customHeight="1" spans="1:7">
      <c r="A29" s="114" t="s">
        <v>40</v>
      </c>
      <c r="B29" s="214"/>
      <c r="C29" s="142" t="s">
        <v>41</v>
      </c>
      <c r="D29" s="112">
        <v>0</v>
      </c>
      <c r="E29" s="112">
        <v>0</v>
      </c>
      <c r="F29" s="112">
        <v>0</v>
      </c>
      <c r="G29" s="112">
        <v>435000</v>
      </c>
    </row>
    <row r="30" s="169" customFormat="1" ht="15" customHeight="1" spans="1:7">
      <c r="A30" s="114" t="s">
        <v>42</v>
      </c>
      <c r="B30" s="214" t="s">
        <v>43</v>
      </c>
      <c r="C30" s="112">
        <v>4184557.53</v>
      </c>
      <c r="D30" s="112">
        <v>2279785.22</v>
      </c>
      <c r="E30" s="112">
        <f t="shared" si="0"/>
        <v>2507839.9</v>
      </c>
      <c r="F30" s="112">
        <v>4787625.12</v>
      </c>
      <c r="G30" s="112">
        <v>4992322</v>
      </c>
    </row>
    <row r="31" s="169" customFormat="1" ht="15" customHeight="1" spans="1:7">
      <c r="A31" s="114" t="s">
        <v>44</v>
      </c>
      <c r="B31" s="214" t="s">
        <v>45</v>
      </c>
      <c r="C31" s="112">
        <v>92900</v>
      </c>
      <c r="D31" s="112">
        <v>46900</v>
      </c>
      <c r="E31" s="112">
        <f t="shared" si="0"/>
        <v>55700</v>
      </c>
      <c r="F31" s="112">
        <v>102600</v>
      </c>
      <c r="G31" s="112">
        <v>104400</v>
      </c>
    </row>
    <row r="32" s="169" customFormat="1" ht="15" customHeight="1" spans="1:7">
      <c r="A32" s="114" t="s">
        <v>46</v>
      </c>
      <c r="B32" s="214" t="s">
        <v>47</v>
      </c>
      <c r="C32" s="112">
        <v>361495.68</v>
      </c>
      <c r="D32" s="112">
        <v>188481.16</v>
      </c>
      <c r="E32" s="112">
        <f t="shared" si="0"/>
        <v>212665.98</v>
      </c>
      <c r="F32" s="112">
        <v>401147.14</v>
      </c>
      <c r="G32" s="112">
        <v>427464</v>
      </c>
    </row>
    <row r="33" s="169" customFormat="1" ht="15" customHeight="1" spans="1:7">
      <c r="A33" s="114" t="s">
        <v>48</v>
      </c>
      <c r="B33" s="214" t="s">
        <v>49</v>
      </c>
      <c r="C33" s="112">
        <v>94100</v>
      </c>
      <c r="D33" s="112">
        <v>48100</v>
      </c>
      <c r="E33" s="112">
        <f t="shared" si="0"/>
        <v>54500</v>
      </c>
      <c r="F33" s="112">
        <v>102600</v>
      </c>
      <c r="G33" s="112">
        <v>104400</v>
      </c>
    </row>
    <row r="34" s="169" customFormat="1" ht="15" customHeight="1" spans="1:7">
      <c r="A34" s="114" t="s">
        <v>50</v>
      </c>
      <c r="B34" s="214" t="s">
        <v>51</v>
      </c>
      <c r="C34" s="112">
        <v>94400</v>
      </c>
      <c r="D34" s="112">
        <v>65055.37</v>
      </c>
      <c r="E34" s="112">
        <f t="shared" si="0"/>
        <v>367579.63</v>
      </c>
      <c r="F34" s="112">
        <v>432635</v>
      </c>
      <c r="G34" s="112">
        <v>15694325</v>
      </c>
    </row>
    <row r="35" s="169" customFormat="1" ht="15" customHeight="1" spans="1:7">
      <c r="A35" s="114" t="s">
        <v>52</v>
      </c>
      <c r="B35" s="214"/>
      <c r="C35" s="112"/>
      <c r="D35" s="112"/>
      <c r="E35" s="112"/>
      <c r="F35" s="112"/>
      <c r="G35" s="112"/>
    </row>
    <row r="36" s="169" customFormat="1" ht="15" customHeight="1" spans="1:7">
      <c r="A36" s="114" t="s">
        <v>53</v>
      </c>
      <c r="B36" s="214"/>
      <c r="C36" s="112"/>
      <c r="D36" s="112"/>
      <c r="E36" s="112"/>
      <c r="F36" s="112"/>
      <c r="G36" s="112"/>
    </row>
    <row r="37" s="169" customFormat="1" ht="15" customHeight="1" spans="1:7">
      <c r="A37" s="114" t="s">
        <v>54</v>
      </c>
      <c r="B37" s="214"/>
      <c r="C37" s="112"/>
      <c r="D37" s="112"/>
      <c r="E37" s="112"/>
      <c r="F37" s="112"/>
      <c r="G37" s="112"/>
    </row>
    <row r="38" s="169" customFormat="1" ht="15" customHeight="1" spans="1:7">
      <c r="A38" s="114" t="s">
        <v>55</v>
      </c>
      <c r="B38" s="214" t="s">
        <v>18</v>
      </c>
      <c r="C38" s="112">
        <v>0</v>
      </c>
      <c r="D38" s="112">
        <v>0</v>
      </c>
      <c r="E38" s="112">
        <f t="shared" ref="E38:E41" si="1">+F38-D38</f>
        <v>0</v>
      </c>
      <c r="F38" s="112">
        <v>0</v>
      </c>
      <c r="G38" s="112">
        <v>805336</v>
      </c>
    </row>
    <row r="39" spans="1:7">
      <c r="A39" s="114" t="s">
        <v>56</v>
      </c>
      <c r="B39" s="214" t="s">
        <v>34</v>
      </c>
      <c r="C39" s="112">
        <v>0</v>
      </c>
      <c r="D39" s="112">
        <v>0</v>
      </c>
      <c r="E39" s="112">
        <f t="shared" si="1"/>
        <v>0</v>
      </c>
      <c r="F39" s="112">
        <v>0</v>
      </c>
      <c r="G39" s="112">
        <v>115048</v>
      </c>
    </row>
    <row r="40" spans="1:7">
      <c r="A40" s="114" t="s">
        <v>57</v>
      </c>
      <c r="B40" s="214" t="s">
        <v>43</v>
      </c>
      <c r="C40" s="112">
        <v>0</v>
      </c>
      <c r="D40" s="112">
        <v>0</v>
      </c>
      <c r="E40" s="112">
        <f t="shared" si="1"/>
        <v>0</v>
      </c>
      <c r="F40" s="112">
        <v>0</v>
      </c>
      <c r="G40" s="112">
        <v>96641</v>
      </c>
    </row>
    <row r="41" spans="1:7">
      <c r="A41" s="114" t="s">
        <v>58</v>
      </c>
      <c r="B41" s="214" t="s">
        <v>47</v>
      </c>
      <c r="C41" s="112">
        <v>0</v>
      </c>
      <c r="D41" s="112">
        <v>0</v>
      </c>
      <c r="E41" s="112">
        <f t="shared" si="1"/>
        <v>0</v>
      </c>
      <c r="F41" s="112">
        <v>0</v>
      </c>
      <c r="G41" s="112">
        <v>19056</v>
      </c>
    </row>
    <row r="42" spans="1:7">
      <c r="A42" s="212"/>
      <c r="B42" s="214"/>
      <c r="C42" s="112"/>
      <c r="D42" s="112"/>
      <c r="E42" s="112"/>
      <c r="F42" s="112"/>
      <c r="G42" s="112"/>
    </row>
    <row r="43" s="169" customFormat="1" ht="15" customHeight="1" spans="1:7">
      <c r="A43" s="179" t="s">
        <v>59</v>
      </c>
      <c r="B43" s="217"/>
      <c r="C43" s="148">
        <f>SUM(C16:C42)</f>
        <v>53242314.47</v>
      </c>
      <c r="D43" s="148">
        <f>SUM(D16:D42)</f>
        <v>27708069.18</v>
      </c>
      <c r="E43" s="148">
        <f>SUM(E16:E42)</f>
        <v>31062360.08</v>
      </c>
      <c r="F43" s="148">
        <f>SUM(F16:F42)</f>
        <v>58770429.26</v>
      </c>
      <c r="G43" s="148">
        <f>SUM(G16:G42)</f>
        <v>78100329</v>
      </c>
    </row>
    <row r="44" s="169" customFormat="1" ht="15" customHeight="1" spans="1:7">
      <c r="A44" s="182"/>
      <c r="B44" s="218"/>
      <c r="C44" s="151"/>
      <c r="D44" s="151"/>
      <c r="E44" s="151"/>
      <c r="F44" s="151"/>
      <c r="G44" s="151"/>
    </row>
    <row r="45" spans="1:1">
      <c r="A45" s="236"/>
    </row>
    <row r="46" spans="1:1">
      <c r="A46" s="236"/>
    </row>
    <row r="47" spans="1:1">
      <c r="A47" s="236"/>
    </row>
    <row r="48" spans="1:1">
      <c r="A48" s="236"/>
    </row>
    <row r="49" spans="1:1">
      <c r="A49" s="236"/>
    </row>
    <row r="50" spans="1:1">
      <c r="A50" s="236"/>
    </row>
    <row r="51" spans="1:1">
      <c r="A51" s="236"/>
    </row>
    <row r="52" ht="4.5" customHeight="1" spans="1:1">
      <c r="A52" s="236"/>
    </row>
    <row r="53" ht="13.5" customHeight="1" spans="1:7">
      <c r="A53" s="137"/>
      <c r="B53" s="137"/>
      <c r="C53" s="137"/>
      <c r="D53" s="137"/>
      <c r="E53" s="137"/>
      <c r="F53" s="137"/>
      <c r="G53" s="137"/>
    </row>
    <row r="54" ht="13.5" customHeight="1" spans="1:7">
      <c r="A54" s="137"/>
      <c r="B54" s="137"/>
      <c r="C54" s="137"/>
      <c r="D54" s="137"/>
      <c r="E54" s="137"/>
      <c r="F54" s="137"/>
      <c r="G54" s="137"/>
    </row>
    <row r="55" ht="13.5" customHeight="1" spans="1:2">
      <c r="A55" s="93" t="s">
        <v>0</v>
      </c>
      <c r="B55" s="201"/>
    </row>
    <row r="56" ht="13.5" customHeight="1" spans="1:2">
      <c r="A56" s="93" t="s">
        <v>318</v>
      </c>
      <c r="B56" s="201"/>
    </row>
    <row r="57" ht="15" customHeight="1" spans="1:2">
      <c r="A57" s="95"/>
      <c r="B57" s="201"/>
    </row>
    <row r="58" ht="15" customHeight="1" spans="2:2">
      <c r="B58" s="201"/>
    </row>
    <row r="59" ht="15" customHeight="1" spans="1:7">
      <c r="A59" s="97" t="s">
        <v>2</v>
      </c>
      <c r="B59" s="97"/>
      <c r="C59" s="97"/>
      <c r="D59" s="97"/>
      <c r="E59" s="97"/>
      <c r="F59" s="97"/>
      <c r="G59" s="97"/>
    </row>
    <row r="60" ht="15" customHeight="1" spans="1:7">
      <c r="A60" s="98" t="s">
        <v>277</v>
      </c>
      <c r="B60" s="98"/>
      <c r="C60" s="98"/>
      <c r="D60" s="98"/>
      <c r="E60" s="98"/>
      <c r="F60" s="98"/>
      <c r="G60" s="98"/>
    </row>
    <row r="61" spans="2:2">
      <c r="B61" s="201"/>
    </row>
    <row r="62" ht="14" spans="1:2">
      <c r="A62" s="202" t="s">
        <v>317</v>
      </c>
      <c r="B62" s="201"/>
    </row>
    <row r="63" ht="15" customHeight="1" spans="2:2">
      <c r="B63" s="201"/>
    </row>
    <row r="64" ht="15" customHeight="1" spans="1:7">
      <c r="A64" s="101" t="s">
        <v>5</v>
      </c>
      <c r="B64" s="179" t="s">
        <v>6</v>
      </c>
      <c r="C64" s="102" t="s">
        <v>7</v>
      </c>
      <c r="D64" s="139" t="s">
        <v>8</v>
      </c>
      <c r="E64" s="223"/>
      <c r="F64" s="140"/>
      <c r="G64" s="102" t="s">
        <v>9</v>
      </c>
    </row>
    <row r="65" ht="15" customHeight="1" spans="1:8">
      <c r="A65" s="105"/>
      <c r="B65" s="203"/>
      <c r="C65" s="106"/>
      <c r="D65" s="204" t="s">
        <v>10</v>
      </c>
      <c r="E65" s="204" t="s">
        <v>11</v>
      </c>
      <c r="F65" s="204" t="s">
        <v>12</v>
      </c>
      <c r="G65" s="106"/>
      <c r="H65" s="224"/>
    </row>
    <row r="66" ht="15" customHeight="1" spans="1:7">
      <c r="A66" s="105"/>
      <c r="B66" s="182"/>
      <c r="C66" s="105">
        <v>2020</v>
      </c>
      <c r="D66" s="205" t="s">
        <v>13</v>
      </c>
      <c r="E66" s="205" t="s">
        <v>14</v>
      </c>
      <c r="F66" s="205"/>
      <c r="G66" s="106">
        <v>2022</v>
      </c>
    </row>
    <row r="67" ht="9" customHeight="1" spans="1:7">
      <c r="A67" s="206"/>
      <c r="B67" s="207"/>
      <c r="C67" s="206"/>
      <c r="D67" s="206"/>
      <c r="E67" s="206"/>
      <c r="F67" s="206"/>
      <c r="G67" s="237"/>
    </row>
    <row r="68" ht="15" customHeight="1" spans="1:7">
      <c r="A68" s="113" t="s">
        <v>62</v>
      </c>
      <c r="B68" s="210" t="s">
        <v>63</v>
      </c>
      <c r="C68" s="212"/>
      <c r="D68" s="212"/>
      <c r="E68" s="212"/>
      <c r="F68" s="212"/>
      <c r="G68" s="212"/>
    </row>
    <row r="69" s="169" customFormat="1" ht="6.75" customHeight="1" spans="1:7">
      <c r="A69" s="212"/>
      <c r="B69" s="210"/>
      <c r="C69" s="114"/>
      <c r="D69" s="114"/>
      <c r="E69" s="114"/>
      <c r="F69" s="114"/>
      <c r="G69" s="114"/>
    </row>
    <row r="70" ht="15" customHeight="1" spans="1:7">
      <c r="A70" s="114" t="s">
        <v>252</v>
      </c>
      <c r="B70" s="214" t="s">
        <v>65</v>
      </c>
      <c r="C70" s="114"/>
      <c r="D70" s="114"/>
      <c r="E70" s="112"/>
      <c r="F70" s="114"/>
      <c r="G70" s="114"/>
    </row>
    <row r="71" ht="15" customHeight="1" spans="1:7">
      <c r="A71" s="114" t="s">
        <v>319</v>
      </c>
      <c r="B71" s="214"/>
      <c r="C71" s="112">
        <v>0</v>
      </c>
      <c r="D71" s="112">
        <v>0</v>
      </c>
      <c r="E71" s="290">
        <f>F71-D71</f>
        <v>102375</v>
      </c>
      <c r="F71" s="112">
        <v>102375</v>
      </c>
      <c r="G71" s="112">
        <v>126000</v>
      </c>
    </row>
    <row r="72" ht="15" customHeight="1" spans="1:7">
      <c r="A72" s="114" t="s">
        <v>320</v>
      </c>
      <c r="B72" s="214"/>
      <c r="C72" s="112"/>
      <c r="D72" s="114"/>
      <c r="E72" s="114"/>
      <c r="F72" s="114"/>
      <c r="G72" s="114"/>
    </row>
    <row r="73" ht="15" customHeight="1" spans="1:7">
      <c r="A73" s="114" t="s">
        <v>321</v>
      </c>
      <c r="B73" s="214"/>
      <c r="C73" s="112">
        <v>11826</v>
      </c>
      <c r="D73" s="112">
        <v>0</v>
      </c>
      <c r="E73" s="290">
        <f>F73-D73</f>
        <v>110000</v>
      </c>
      <c r="F73" s="112">
        <v>110000</v>
      </c>
      <c r="G73" s="112">
        <v>110000</v>
      </c>
    </row>
    <row r="74" ht="15" customHeight="1" spans="1:7">
      <c r="A74" s="114" t="s">
        <v>322</v>
      </c>
      <c r="B74" s="214"/>
      <c r="C74" s="112">
        <v>0</v>
      </c>
      <c r="D74" s="112">
        <v>0</v>
      </c>
      <c r="E74" s="290">
        <f t="shared" ref="E74:E101" si="2">F74-D74</f>
        <v>110000</v>
      </c>
      <c r="F74" s="112">
        <v>110000</v>
      </c>
      <c r="G74" s="112">
        <v>110000</v>
      </c>
    </row>
    <row r="75" ht="15" customHeight="1" spans="1:7">
      <c r="A75" s="114" t="s">
        <v>323</v>
      </c>
      <c r="B75" s="214"/>
      <c r="C75" s="112">
        <v>8820</v>
      </c>
      <c r="D75" s="112">
        <v>0</v>
      </c>
      <c r="E75" s="290">
        <f t="shared" si="2"/>
        <v>68750</v>
      </c>
      <c r="F75" s="112">
        <v>68750</v>
      </c>
      <c r="G75" s="112">
        <v>110000</v>
      </c>
    </row>
    <row r="76" ht="15" customHeight="1" spans="1:7">
      <c r="A76" s="114" t="s">
        <v>324</v>
      </c>
      <c r="B76" s="214"/>
      <c r="C76" s="112">
        <v>11360</v>
      </c>
      <c r="D76" s="112">
        <v>0</v>
      </c>
      <c r="E76" s="290">
        <f t="shared" si="2"/>
        <v>110000</v>
      </c>
      <c r="F76" s="112">
        <v>110000</v>
      </c>
      <c r="G76" s="112">
        <v>110000</v>
      </c>
    </row>
    <row r="77" ht="15" customHeight="1" spans="1:7">
      <c r="A77" s="114" t="s">
        <v>325</v>
      </c>
      <c r="B77" s="214"/>
      <c r="C77" s="112">
        <v>0</v>
      </c>
      <c r="D77" s="112">
        <v>0</v>
      </c>
      <c r="E77" s="290">
        <f t="shared" si="2"/>
        <v>69000</v>
      </c>
      <c r="F77" s="112">
        <v>69000</v>
      </c>
      <c r="G77" s="112">
        <v>110000</v>
      </c>
    </row>
    <row r="78" ht="15" customHeight="1" spans="1:7">
      <c r="A78" s="114" t="s">
        <v>326</v>
      </c>
      <c r="B78" s="214"/>
      <c r="C78" s="112">
        <v>0</v>
      </c>
      <c r="D78" s="112">
        <v>0</v>
      </c>
      <c r="E78" s="290">
        <f t="shared" si="2"/>
        <v>110000</v>
      </c>
      <c r="F78" s="112">
        <v>110000</v>
      </c>
      <c r="G78" s="112">
        <v>110000</v>
      </c>
    </row>
    <row r="79" ht="15" customHeight="1" spans="1:7">
      <c r="A79" s="114" t="s">
        <v>327</v>
      </c>
      <c r="B79" s="214"/>
      <c r="C79" s="112">
        <v>11237.76</v>
      </c>
      <c r="D79" s="112">
        <v>0</v>
      </c>
      <c r="E79" s="290">
        <f t="shared" si="2"/>
        <v>110000</v>
      </c>
      <c r="F79" s="112">
        <v>110000</v>
      </c>
      <c r="G79" s="112">
        <v>110000</v>
      </c>
    </row>
    <row r="80" ht="15" customHeight="1" spans="1:7">
      <c r="A80" s="114" t="s">
        <v>328</v>
      </c>
      <c r="B80" s="214"/>
      <c r="C80" s="112">
        <v>0</v>
      </c>
      <c r="D80" s="112">
        <v>0</v>
      </c>
      <c r="E80" s="290">
        <f t="shared" si="2"/>
        <v>68750</v>
      </c>
      <c r="F80" s="112">
        <v>68750</v>
      </c>
      <c r="G80" s="112">
        <v>110000</v>
      </c>
    </row>
    <row r="81" ht="15" customHeight="1" spans="1:7">
      <c r="A81" s="114" t="s">
        <v>329</v>
      </c>
      <c r="B81" s="214"/>
      <c r="C81" s="112">
        <v>0</v>
      </c>
      <c r="D81" s="112">
        <v>0</v>
      </c>
      <c r="E81" s="290">
        <f t="shared" si="2"/>
        <v>68750</v>
      </c>
      <c r="F81" s="112">
        <v>68750</v>
      </c>
      <c r="G81" s="112">
        <v>110000</v>
      </c>
    </row>
    <row r="82" ht="15" customHeight="1" spans="1:7">
      <c r="A82" s="114" t="s">
        <v>330</v>
      </c>
      <c r="B82" s="214"/>
      <c r="C82" s="112">
        <v>0</v>
      </c>
      <c r="D82" s="112">
        <v>0</v>
      </c>
      <c r="E82" s="290">
        <f t="shared" si="2"/>
        <v>110000</v>
      </c>
      <c r="F82" s="112">
        <v>110000</v>
      </c>
      <c r="G82" s="112">
        <v>110000</v>
      </c>
    </row>
    <row r="83" ht="15" customHeight="1" spans="1:7">
      <c r="A83" s="114" t="s">
        <v>331</v>
      </c>
      <c r="B83" s="214"/>
      <c r="C83" s="112">
        <v>0</v>
      </c>
      <c r="D83" s="112">
        <v>0</v>
      </c>
      <c r="E83" s="290">
        <f t="shared" si="2"/>
        <v>110000</v>
      </c>
      <c r="F83" s="112">
        <v>110000</v>
      </c>
      <c r="G83" s="112">
        <v>110000</v>
      </c>
    </row>
    <row r="84" ht="15" customHeight="1" spans="1:7">
      <c r="A84" s="114" t="s">
        <v>332</v>
      </c>
      <c r="B84" s="214"/>
      <c r="C84" s="112">
        <v>0</v>
      </c>
      <c r="D84" s="112">
        <v>0</v>
      </c>
      <c r="E84" s="290">
        <f t="shared" si="2"/>
        <v>110000</v>
      </c>
      <c r="F84" s="112">
        <v>110000</v>
      </c>
      <c r="G84" s="112">
        <v>110000</v>
      </c>
    </row>
    <row r="85" ht="15" customHeight="1" spans="1:7">
      <c r="A85" s="114" t="s">
        <v>333</v>
      </c>
      <c r="B85" s="214"/>
      <c r="C85" s="112">
        <v>0</v>
      </c>
      <c r="D85" s="112">
        <v>0</v>
      </c>
      <c r="E85" s="290">
        <f t="shared" si="2"/>
        <v>110000</v>
      </c>
      <c r="F85" s="112">
        <v>110000</v>
      </c>
      <c r="G85" s="112">
        <v>110000</v>
      </c>
    </row>
    <row r="86" ht="15" customHeight="1" spans="1:7">
      <c r="A86" s="114" t="s">
        <v>334</v>
      </c>
      <c r="B86" s="214"/>
      <c r="C86" s="112">
        <v>22774.72</v>
      </c>
      <c r="D86" s="112">
        <v>0</v>
      </c>
      <c r="E86" s="290">
        <f t="shared" si="2"/>
        <v>89375</v>
      </c>
      <c r="F86" s="112">
        <v>89375</v>
      </c>
      <c r="G86" s="112">
        <v>110000</v>
      </c>
    </row>
    <row r="87" ht="15" customHeight="1" spans="1:7">
      <c r="A87" s="114" t="s">
        <v>335</v>
      </c>
      <c r="B87" s="214"/>
      <c r="C87" s="112">
        <v>0</v>
      </c>
      <c r="D87" s="112">
        <v>0</v>
      </c>
      <c r="E87" s="290">
        <f t="shared" si="2"/>
        <v>110000</v>
      </c>
      <c r="F87" s="112">
        <v>110000</v>
      </c>
      <c r="G87" s="112">
        <v>110000</v>
      </c>
    </row>
    <row r="88" ht="15" customHeight="1" spans="1:7">
      <c r="A88" s="114" t="s">
        <v>336</v>
      </c>
      <c r="B88" s="214" t="s">
        <v>78</v>
      </c>
      <c r="C88" s="112"/>
      <c r="D88" s="112"/>
      <c r="E88" s="290"/>
      <c r="F88" s="114"/>
      <c r="G88" s="112"/>
    </row>
    <row r="89" ht="15" customHeight="1" spans="1:7">
      <c r="A89" s="114" t="s">
        <v>319</v>
      </c>
      <c r="B89" s="214"/>
      <c r="C89" s="112">
        <v>216735.5</v>
      </c>
      <c r="D89" s="112">
        <v>8738.6</v>
      </c>
      <c r="E89" s="290">
        <f t="shared" si="2"/>
        <v>258011.4</v>
      </c>
      <c r="F89" s="112">
        <v>266750</v>
      </c>
      <c r="G89" s="112">
        <v>316000</v>
      </c>
    </row>
    <row r="90" ht="15" customHeight="1" spans="1:7">
      <c r="A90" s="114" t="s">
        <v>320</v>
      </c>
      <c r="B90" s="214"/>
      <c r="C90" s="112"/>
      <c r="D90" s="112"/>
      <c r="E90" s="290"/>
      <c r="F90" s="114"/>
      <c r="G90" s="112"/>
    </row>
    <row r="91" ht="15" customHeight="1" spans="1:7">
      <c r="A91" s="114" t="s">
        <v>321</v>
      </c>
      <c r="B91" s="214"/>
      <c r="C91" s="112">
        <v>0</v>
      </c>
      <c r="D91" s="112">
        <v>0</v>
      </c>
      <c r="E91" s="290">
        <f t="shared" si="2"/>
        <v>114000</v>
      </c>
      <c r="F91" s="112">
        <v>114000</v>
      </c>
      <c r="G91" s="112">
        <v>114000</v>
      </c>
    </row>
    <row r="92" ht="15" customHeight="1" spans="1:7">
      <c r="A92" s="114" t="s">
        <v>322</v>
      </c>
      <c r="B92" s="214"/>
      <c r="C92" s="112">
        <v>0</v>
      </c>
      <c r="D92" s="112">
        <v>0</v>
      </c>
      <c r="E92" s="290">
        <f t="shared" si="2"/>
        <v>114000</v>
      </c>
      <c r="F92" s="112">
        <v>114000</v>
      </c>
      <c r="G92" s="112">
        <v>114000</v>
      </c>
    </row>
    <row r="93" ht="15" customHeight="1" spans="1:7">
      <c r="A93" s="114" t="s">
        <v>323</v>
      </c>
      <c r="B93" s="214"/>
      <c r="C93" s="112">
        <v>90500.2</v>
      </c>
      <c r="D93" s="112">
        <v>0</v>
      </c>
      <c r="E93" s="290">
        <f t="shared" si="2"/>
        <v>114000</v>
      </c>
      <c r="F93" s="112">
        <v>114000</v>
      </c>
      <c r="G93" s="112">
        <v>114000</v>
      </c>
    </row>
    <row r="94" ht="15" customHeight="1" spans="1:7">
      <c r="A94" s="114" t="s">
        <v>324</v>
      </c>
      <c r="B94" s="214"/>
      <c r="C94" s="112">
        <v>63106.25</v>
      </c>
      <c r="D94" s="112">
        <v>34912</v>
      </c>
      <c r="E94" s="290">
        <f t="shared" si="2"/>
        <v>79088</v>
      </c>
      <c r="F94" s="112">
        <v>114000</v>
      </c>
      <c r="G94" s="112">
        <v>114000</v>
      </c>
    </row>
    <row r="95" ht="15" customHeight="1" spans="1:7">
      <c r="A95" s="114" t="s">
        <v>325</v>
      </c>
      <c r="B95" s="214"/>
      <c r="C95" s="112">
        <v>0</v>
      </c>
      <c r="D95" s="112">
        <v>0</v>
      </c>
      <c r="E95" s="290">
        <f t="shared" si="2"/>
        <v>71500</v>
      </c>
      <c r="F95" s="112">
        <v>71500</v>
      </c>
      <c r="G95" s="112">
        <v>114000</v>
      </c>
    </row>
    <row r="96" ht="15" customHeight="1" spans="1:7">
      <c r="A96" s="114" t="s">
        <v>326</v>
      </c>
      <c r="B96" s="214"/>
      <c r="C96" s="112">
        <v>2910</v>
      </c>
      <c r="D96" s="112">
        <v>0</v>
      </c>
      <c r="E96" s="290">
        <f t="shared" si="2"/>
        <v>114000</v>
      </c>
      <c r="F96" s="112">
        <v>114000</v>
      </c>
      <c r="G96" s="112">
        <v>114000</v>
      </c>
    </row>
    <row r="97" ht="15" customHeight="1" spans="1:7">
      <c r="A97" s="114" t="s">
        <v>337</v>
      </c>
      <c r="B97" s="214"/>
      <c r="C97" s="112">
        <v>79403.25</v>
      </c>
      <c r="D97" s="112">
        <v>0</v>
      </c>
      <c r="E97" s="290">
        <f t="shared" si="2"/>
        <v>114000</v>
      </c>
      <c r="F97" s="112">
        <v>114000</v>
      </c>
      <c r="G97" s="112">
        <v>114000</v>
      </c>
    </row>
    <row r="98" ht="15" customHeight="1" spans="1:7">
      <c r="A98" s="114" t="s">
        <v>338</v>
      </c>
      <c r="B98" s="214"/>
      <c r="C98" s="112">
        <v>88834</v>
      </c>
      <c r="D98" s="112">
        <v>0</v>
      </c>
      <c r="E98" s="290">
        <f t="shared" si="2"/>
        <v>114000</v>
      </c>
      <c r="F98" s="112">
        <v>114000</v>
      </c>
      <c r="G98" s="112">
        <v>114000</v>
      </c>
    </row>
    <row r="99" ht="15" customHeight="1" spans="1:7">
      <c r="A99" s="114" t="s">
        <v>329</v>
      </c>
      <c r="B99" s="214"/>
      <c r="C99" s="112">
        <v>90095.5</v>
      </c>
      <c r="D99" s="112">
        <v>0</v>
      </c>
      <c r="E99" s="290">
        <f t="shared" si="2"/>
        <v>114000</v>
      </c>
      <c r="F99" s="112">
        <v>114000</v>
      </c>
      <c r="G99" s="112">
        <v>114000</v>
      </c>
    </row>
    <row r="100" ht="15" customHeight="1" spans="1:7">
      <c r="A100" s="114" t="s">
        <v>330</v>
      </c>
      <c r="B100" s="214"/>
      <c r="C100" s="112">
        <v>0</v>
      </c>
      <c r="D100" s="112">
        <v>0</v>
      </c>
      <c r="E100" s="290">
        <f t="shared" si="2"/>
        <v>114000</v>
      </c>
      <c r="F100" s="112">
        <v>114000</v>
      </c>
      <c r="G100" s="112">
        <v>114000</v>
      </c>
    </row>
    <row r="101" ht="15" customHeight="1" spans="1:7">
      <c r="A101" s="114" t="s">
        <v>331</v>
      </c>
      <c r="B101" s="214"/>
      <c r="C101" s="112">
        <v>0</v>
      </c>
      <c r="D101" s="112">
        <v>0</v>
      </c>
      <c r="E101" s="290">
        <f t="shared" si="2"/>
        <v>114000</v>
      </c>
      <c r="F101" s="112">
        <v>114000</v>
      </c>
      <c r="G101" s="112">
        <v>114000</v>
      </c>
    </row>
    <row r="102" ht="7.5" customHeight="1" spans="1:7">
      <c r="A102" s="125"/>
      <c r="B102" s="160"/>
      <c r="C102" s="125"/>
      <c r="D102" s="125"/>
      <c r="E102" s="125"/>
      <c r="F102" s="125"/>
      <c r="G102" s="125"/>
    </row>
    <row r="103" ht="21" customHeight="1" spans="1:7">
      <c r="A103" s="330"/>
      <c r="B103" s="330"/>
      <c r="C103" s="330"/>
      <c r="D103" s="330"/>
      <c r="E103" s="330"/>
      <c r="F103" s="330"/>
      <c r="G103" s="330"/>
    </row>
    <row r="104" ht="15.75" customHeight="1" spans="1:7">
      <c r="A104" s="330"/>
      <c r="B104" s="330"/>
      <c r="C104" s="330"/>
      <c r="D104" s="330"/>
      <c r="E104" s="330"/>
      <c r="F104" s="330"/>
      <c r="G104" s="330"/>
    </row>
    <row r="105" ht="13.5" customHeight="1" spans="1:7">
      <c r="A105" s="137"/>
      <c r="B105" s="137"/>
      <c r="C105" s="137"/>
      <c r="D105" s="137"/>
      <c r="E105" s="137"/>
      <c r="F105" s="137"/>
      <c r="G105" s="137"/>
    </row>
    <row r="106" ht="13.5" customHeight="1" spans="1:7">
      <c r="A106" s="137"/>
      <c r="B106" s="137"/>
      <c r="C106" s="137"/>
      <c r="D106" s="137"/>
      <c r="E106" s="137"/>
      <c r="F106" s="137"/>
      <c r="G106" s="137"/>
    </row>
    <row r="107" ht="13.5" customHeight="1" spans="1:2">
      <c r="A107" s="93" t="s">
        <v>0</v>
      </c>
      <c r="B107" s="201"/>
    </row>
    <row r="108" ht="13.5" customHeight="1" spans="1:2">
      <c r="A108" s="93" t="s">
        <v>339</v>
      </c>
      <c r="B108" s="201"/>
    </row>
    <row r="109" ht="15" customHeight="1" spans="1:2">
      <c r="A109" s="95"/>
      <c r="B109" s="201"/>
    </row>
    <row r="110" ht="15" customHeight="1" spans="2:2">
      <c r="B110" s="201"/>
    </row>
    <row r="111" ht="15" customHeight="1" spans="1:7">
      <c r="A111" s="97" t="s">
        <v>2</v>
      </c>
      <c r="B111" s="97"/>
      <c r="C111" s="97"/>
      <c r="D111" s="97"/>
      <c r="E111" s="97"/>
      <c r="F111" s="97"/>
      <c r="G111" s="97"/>
    </row>
    <row r="112" ht="15" customHeight="1" spans="1:7">
      <c r="A112" s="98" t="s">
        <v>61</v>
      </c>
      <c r="B112" s="98"/>
      <c r="C112" s="98"/>
      <c r="D112" s="98"/>
      <c r="E112" s="98"/>
      <c r="F112" s="98"/>
      <c r="G112" s="98"/>
    </row>
    <row r="113" spans="2:2">
      <c r="B113" s="201"/>
    </row>
    <row r="114" ht="14" spans="1:2">
      <c r="A114" s="202" t="s">
        <v>317</v>
      </c>
      <c r="B114" s="201"/>
    </row>
    <row r="115" ht="15" customHeight="1" spans="2:2">
      <c r="B115" s="201"/>
    </row>
    <row r="116" ht="15" customHeight="1" spans="1:7">
      <c r="A116" s="101" t="s">
        <v>5</v>
      </c>
      <c r="B116" s="179" t="s">
        <v>6</v>
      </c>
      <c r="C116" s="102" t="s">
        <v>7</v>
      </c>
      <c r="D116" s="139" t="s">
        <v>8</v>
      </c>
      <c r="E116" s="223"/>
      <c r="F116" s="140"/>
      <c r="G116" s="102" t="s">
        <v>9</v>
      </c>
    </row>
    <row r="117" ht="15" customHeight="1" spans="1:8">
      <c r="A117" s="105"/>
      <c r="B117" s="203"/>
      <c r="C117" s="106"/>
      <c r="D117" s="204" t="s">
        <v>10</v>
      </c>
      <c r="E117" s="204" t="s">
        <v>11</v>
      </c>
      <c r="F117" s="204" t="s">
        <v>12</v>
      </c>
      <c r="G117" s="106"/>
      <c r="H117" s="224"/>
    </row>
    <row r="118" ht="15" customHeight="1" spans="1:7">
      <c r="A118" s="105"/>
      <c r="B118" s="182"/>
      <c r="C118" s="105">
        <v>2020</v>
      </c>
      <c r="D118" s="205" t="s">
        <v>13</v>
      </c>
      <c r="E118" s="205" t="s">
        <v>14</v>
      </c>
      <c r="F118" s="205"/>
      <c r="G118" s="106">
        <v>2022</v>
      </c>
    </row>
    <row r="119" ht="9" customHeight="1" spans="1:7">
      <c r="A119" s="206"/>
      <c r="B119" s="207"/>
      <c r="C119" s="206"/>
      <c r="D119" s="206"/>
      <c r="E119" s="206"/>
      <c r="F119" s="206"/>
      <c r="G119" s="237"/>
    </row>
    <row r="120" ht="15" customHeight="1" spans="1:7">
      <c r="A120" s="114" t="s">
        <v>336</v>
      </c>
      <c r="B120" s="214" t="s">
        <v>78</v>
      </c>
      <c r="C120" s="112"/>
      <c r="D120" s="112"/>
      <c r="E120" s="290"/>
      <c r="F120" s="114"/>
      <c r="G120" s="112"/>
    </row>
    <row r="121" ht="15" customHeight="1" spans="1:7">
      <c r="A121" s="114" t="s">
        <v>332</v>
      </c>
      <c r="B121" s="214"/>
      <c r="C121" s="112">
        <v>90197</v>
      </c>
      <c r="D121" s="112">
        <v>0</v>
      </c>
      <c r="E121" s="290">
        <f>F121-D121</f>
        <v>114000</v>
      </c>
      <c r="F121" s="112">
        <v>114000</v>
      </c>
      <c r="G121" s="112">
        <v>114000</v>
      </c>
    </row>
    <row r="122" ht="15" customHeight="1" spans="1:7">
      <c r="A122" s="114" t="s">
        <v>340</v>
      </c>
      <c r="B122" s="214"/>
      <c r="C122" s="112">
        <v>19813.85</v>
      </c>
      <c r="D122" s="112">
        <v>0</v>
      </c>
      <c r="E122" s="290">
        <f>F122-D122</f>
        <v>114000</v>
      </c>
      <c r="F122" s="112">
        <v>114000</v>
      </c>
      <c r="G122" s="112">
        <v>114000</v>
      </c>
    </row>
    <row r="123" ht="15" customHeight="1" spans="1:7">
      <c r="A123" s="114" t="s">
        <v>334</v>
      </c>
      <c r="B123" s="214"/>
      <c r="C123" s="112">
        <v>81693.75</v>
      </c>
      <c r="D123" s="112">
        <v>0</v>
      </c>
      <c r="E123" s="290">
        <f>F123-D123</f>
        <v>92625</v>
      </c>
      <c r="F123" s="112">
        <v>92625</v>
      </c>
      <c r="G123" s="112">
        <v>114000</v>
      </c>
    </row>
    <row r="124" ht="15" customHeight="1" spans="1:7">
      <c r="A124" s="114" t="s">
        <v>335</v>
      </c>
      <c r="B124" s="214"/>
      <c r="C124" s="112">
        <v>269195.6</v>
      </c>
      <c r="D124" s="112">
        <v>97814.65</v>
      </c>
      <c r="E124" s="290">
        <f>F124-D124</f>
        <v>269185.35</v>
      </c>
      <c r="F124" s="112">
        <v>367000</v>
      </c>
      <c r="G124" s="112">
        <v>367000</v>
      </c>
    </row>
    <row r="125" ht="15" customHeight="1" spans="1:7">
      <c r="A125" s="114" t="s">
        <v>341</v>
      </c>
      <c r="B125" s="214" t="s">
        <v>88</v>
      </c>
      <c r="C125" s="212"/>
      <c r="D125" s="212"/>
      <c r="E125" s="212"/>
      <c r="F125" s="212"/>
      <c r="G125" s="212"/>
    </row>
    <row r="126" ht="15" customHeight="1" spans="1:7">
      <c r="A126" s="114" t="s">
        <v>342</v>
      </c>
      <c r="B126" s="214"/>
      <c r="C126" s="112">
        <v>203750.4</v>
      </c>
      <c r="D126" s="112">
        <v>305221.62</v>
      </c>
      <c r="E126" s="290">
        <f>F126-D126</f>
        <v>101778.38</v>
      </c>
      <c r="F126" s="290">
        <v>407000</v>
      </c>
      <c r="G126" s="112">
        <v>407000</v>
      </c>
    </row>
    <row r="127" ht="15" customHeight="1" spans="1:7">
      <c r="A127" s="114" t="s">
        <v>343</v>
      </c>
      <c r="B127" s="214"/>
      <c r="C127" s="112">
        <v>13644</v>
      </c>
      <c r="D127" s="112">
        <v>8827.5</v>
      </c>
      <c r="E127" s="290">
        <f>F127-D127</f>
        <v>18672.5</v>
      </c>
      <c r="F127" s="290">
        <v>27500</v>
      </c>
      <c r="G127" s="112">
        <v>27500</v>
      </c>
    </row>
    <row r="128" ht="15" customHeight="1" spans="1:7">
      <c r="A128" s="114" t="s">
        <v>344</v>
      </c>
      <c r="B128" s="214" t="s">
        <v>113</v>
      </c>
      <c r="C128" s="112"/>
      <c r="D128" s="112"/>
      <c r="E128" s="290"/>
      <c r="F128" s="290"/>
      <c r="G128" s="112"/>
    </row>
    <row r="129" ht="15" customHeight="1" spans="1:7">
      <c r="A129" s="114" t="s">
        <v>280</v>
      </c>
      <c r="B129" s="214"/>
      <c r="C129" s="112"/>
      <c r="D129" s="112"/>
      <c r="E129" s="290"/>
      <c r="F129" s="290"/>
      <c r="G129" s="112"/>
    </row>
    <row r="130" ht="15" customHeight="1" spans="1:7">
      <c r="A130" s="114" t="s">
        <v>342</v>
      </c>
      <c r="B130" s="214"/>
      <c r="C130" s="112">
        <v>0</v>
      </c>
      <c r="D130" s="112">
        <v>0</v>
      </c>
      <c r="E130" s="290">
        <f>F130-D130</f>
        <v>107250</v>
      </c>
      <c r="F130" s="290">
        <v>107250</v>
      </c>
      <c r="G130" s="112">
        <v>132000</v>
      </c>
    </row>
    <row r="131" ht="15" customHeight="1" spans="1:7">
      <c r="A131" s="114" t="s">
        <v>345</v>
      </c>
      <c r="B131" s="214" t="s">
        <v>115</v>
      </c>
      <c r="C131" s="112"/>
      <c r="D131" s="112"/>
      <c r="E131" s="290"/>
      <c r="F131" s="290"/>
      <c r="G131" s="112"/>
    </row>
    <row r="132" ht="15" customHeight="1" spans="1:7">
      <c r="A132" s="114" t="s">
        <v>346</v>
      </c>
      <c r="B132" s="214"/>
      <c r="C132" s="112"/>
      <c r="D132" s="112"/>
      <c r="E132" s="290"/>
      <c r="F132" s="290"/>
      <c r="G132" s="112"/>
    </row>
    <row r="133" ht="15" customHeight="1" spans="1:7">
      <c r="A133" s="114" t="s">
        <v>342</v>
      </c>
      <c r="B133" s="214"/>
      <c r="C133" s="112">
        <v>0</v>
      </c>
      <c r="D133" s="112">
        <v>0</v>
      </c>
      <c r="E133" s="290">
        <f t="shared" ref="E133:E154" si="3">F133-D133</f>
        <v>101563</v>
      </c>
      <c r="F133" s="290">
        <v>101563</v>
      </c>
      <c r="G133" s="112">
        <v>125000</v>
      </c>
    </row>
    <row r="134" ht="15" customHeight="1" spans="1:7">
      <c r="A134" s="114" t="s">
        <v>343</v>
      </c>
      <c r="B134" s="214"/>
      <c r="C134" s="112">
        <v>0</v>
      </c>
      <c r="D134" s="112">
        <v>0</v>
      </c>
      <c r="E134" s="290">
        <f t="shared" si="3"/>
        <v>20000</v>
      </c>
      <c r="F134" s="290">
        <v>20000</v>
      </c>
      <c r="G134" s="112">
        <v>20000</v>
      </c>
    </row>
    <row r="135" ht="15" customHeight="1" spans="1:7">
      <c r="A135" s="114" t="s">
        <v>285</v>
      </c>
      <c r="B135" s="214" t="s">
        <v>117</v>
      </c>
      <c r="C135" s="112">
        <v>355000</v>
      </c>
      <c r="D135" s="112">
        <v>38640</v>
      </c>
      <c r="E135" s="290">
        <f t="shared" si="3"/>
        <v>274360</v>
      </c>
      <c r="F135" s="290">
        <v>313000</v>
      </c>
      <c r="G135" s="112">
        <v>313000</v>
      </c>
    </row>
    <row r="136" ht="15" customHeight="1" spans="1:7">
      <c r="A136" s="114" t="s">
        <v>347</v>
      </c>
      <c r="B136" s="214" t="s">
        <v>99</v>
      </c>
      <c r="C136" s="112">
        <v>120000</v>
      </c>
      <c r="D136" s="112">
        <v>0</v>
      </c>
      <c r="E136" s="290">
        <f t="shared" si="3"/>
        <v>200000</v>
      </c>
      <c r="F136" s="290">
        <v>200000</v>
      </c>
      <c r="G136" s="112">
        <v>200000</v>
      </c>
    </row>
    <row r="137" ht="15" customHeight="1" spans="1:7">
      <c r="A137" s="114" t="s">
        <v>256</v>
      </c>
      <c r="B137" s="214" t="s">
        <v>99</v>
      </c>
      <c r="C137" s="112"/>
      <c r="D137" s="112"/>
      <c r="E137" s="290"/>
      <c r="F137" s="290"/>
      <c r="G137" s="112"/>
    </row>
    <row r="138" ht="15" customHeight="1" spans="1:7">
      <c r="A138" s="114" t="s">
        <v>319</v>
      </c>
      <c r="B138" s="214"/>
      <c r="C138" s="112">
        <v>18968.57</v>
      </c>
      <c r="D138" s="112">
        <v>225</v>
      </c>
      <c r="E138" s="290">
        <f t="shared" si="3"/>
        <v>259088</v>
      </c>
      <c r="F138" s="290">
        <v>259313</v>
      </c>
      <c r="G138" s="112">
        <v>313000</v>
      </c>
    </row>
    <row r="139" ht="15" customHeight="1" spans="1:7">
      <c r="A139" s="114" t="s">
        <v>320</v>
      </c>
      <c r="B139" s="214"/>
      <c r="C139" s="112"/>
      <c r="D139" s="112"/>
      <c r="E139" s="112"/>
      <c r="F139" s="290"/>
      <c r="G139" s="112"/>
    </row>
    <row r="140" ht="15" customHeight="1" spans="1:7">
      <c r="A140" s="114" t="s">
        <v>321</v>
      </c>
      <c r="B140" s="214"/>
      <c r="C140" s="112">
        <v>20000</v>
      </c>
      <c r="D140" s="112">
        <v>0</v>
      </c>
      <c r="E140" s="290">
        <f t="shared" si="3"/>
        <v>104000</v>
      </c>
      <c r="F140" s="290">
        <v>104000</v>
      </c>
      <c r="G140" s="112">
        <v>104000</v>
      </c>
    </row>
    <row r="141" ht="15" customHeight="1" spans="1:7">
      <c r="A141" s="114" t="s">
        <v>322</v>
      </c>
      <c r="B141" s="214"/>
      <c r="C141" s="112">
        <v>0</v>
      </c>
      <c r="D141" s="112">
        <v>0</v>
      </c>
      <c r="E141" s="290">
        <f t="shared" si="3"/>
        <v>104000</v>
      </c>
      <c r="F141" s="290">
        <v>104000</v>
      </c>
      <c r="G141" s="112">
        <v>104000</v>
      </c>
    </row>
    <row r="142" ht="15" customHeight="1" spans="1:7">
      <c r="A142" s="114" t="s">
        <v>323</v>
      </c>
      <c r="B142" s="214"/>
      <c r="C142" s="112">
        <v>0</v>
      </c>
      <c r="D142" s="112">
        <v>0</v>
      </c>
      <c r="E142" s="290">
        <f t="shared" si="3"/>
        <v>65000</v>
      </c>
      <c r="F142" s="290">
        <v>65000</v>
      </c>
      <c r="G142" s="112">
        <v>104000</v>
      </c>
    </row>
    <row r="143" ht="15" customHeight="1" spans="1:7">
      <c r="A143" s="114" t="s">
        <v>324</v>
      </c>
      <c r="B143" s="214"/>
      <c r="C143" s="112">
        <v>10463</v>
      </c>
      <c r="D143" s="112">
        <v>4234</v>
      </c>
      <c r="E143" s="290">
        <f t="shared" si="3"/>
        <v>99766</v>
      </c>
      <c r="F143" s="290">
        <v>104000</v>
      </c>
      <c r="G143" s="112">
        <v>104000</v>
      </c>
    </row>
    <row r="144" ht="15" customHeight="1" spans="1:7">
      <c r="A144" s="114" t="s">
        <v>325</v>
      </c>
      <c r="B144" s="214"/>
      <c r="C144" s="112">
        <v>0</v>
      </c>
      <c r="D144" s="112">
        <v>0</v>
      </c>
      <c r="E144" s="290">
        <f t="shared" si="3"/>
        <v>65000</v>
      </c>
      <c r="F144" s="290">
        <v>65000</v>
      </c>
      <c r="G144" s="112">
        <v>104000</v>
      </c>
    </row>
    <row r="145" ht="15" customHeight="1" spans="1:7">
      <c r="A145" s="114" t="s">
        <v>348</v>
      </c>
      <c r="B145" s="214"/>
      <c r="C145" s="112">
        <v>1723.95</v>
      </c>
      <c r="D145" s="112">
        <v>0</v>
      </c>
      <c r="E145" s="290">
        <f t="shared" si="3"/>
        <v>104000</v>
      </c>
      <c r="F145" s="290">
        <v>104000</v>
      </c>
      <c r="G145" s="112">
        <v>104000</v>
      </c>
    </row>
    <row r="146" ht="15" customHeight="1" spans="1:7">
      <c r="A146" s="114" t="s">
        <v>349</v>
      </c>
      <c r="B146" s="214"/>
      <c r="C146" s="112">
        <v>0</v>
      </c>
      <c r="D146" s="112">
        <v>0</v>
      </c>
      <c r="E146" s="290">
        <f t="shared" si="3"/>
        <v>104000</v>
      </c>
      <c r="F146" s="290">
        <v>104000</v>
      </c>
      <c r="G146" s="112">
        <v>104000</v>
      </c>
    </row>
    <row r="147" ht="15" customHeight="1" spans="1:7">
      <c r="A147" s="114" t="s">
        <v>350</v>
      </c>
      <c r="B147" s="214"/>
      <c r="C147" s="112">
        <v>0</v>
      </c>
      <c r="D147" s="112">
        <v>0</v>
      </c>
      <c r="E147" s="290">
        <f t="shared" si="3"/>
        <v>65000</v>
      </c>
      <c r="F147" s="290">
        <v>65000</v>
      </c>
      <c r="G147" s="112">
        <v>104000</v>
      </c>
    </row>
    <row r="148" ht="15" customHeight="1" spans="1:7">
      <c r="A148" s="114" t="s">
        <v>351</v>
      </c>
      <c r="B148" s="214"/>
      <c r="C148" s="112">
        <v>0</v>
      </c>
      <c r="D148" s="112">
        <v>0</v>
      </c>
      <c r="E148" s="290">
        <f t="shared" si="3"/>
        <v>65000</v>
      </c>
      <c r="F148" s="290">
        <v>65000</v>
      </c>
      <c r="G148" s="112">
        <v>104000</v>
      </c>
    </row>
    <row r="149" ht="15" customHeight="1" spans="1:7">
      <c r="A149" s="114" t="s">
        <v>330</v>
      </c>
      <c r="B149" s="214"/>
      <c r="C149" s="112">
        <v>0</v>
      </c>
      <c r="D149" s="112">
        <v>0</v>
      </c>
      <c r="E149" s="290">
        <f t="shared" si="3"/>
        <v>104000</v>
      </c>
      <c r="F149" s="290">
        <v>104000</v>
      </c>
      <c r="G149" s="112">
        <v>104000</v>
      </c>
    </row>
    <row r="150" ht="15" customHeight="1" spans="1:7">
      <c r="A150" s="114" t="s">
        <v>331</v>
      </c>
      <c r="B150" s="214"/>
      <c r="C150" s="112">
        <v>0</v>
      </c>
      <c r="D150" s="112">
        <v>0</v>
      </c>
      <c r="E150" s="290">
        <f t="shared" si="3"/>
        <v>104000</v>
      </c>
      <c r="F150" s="290">
        <v>104000</v>
      </c>
      <c r="G150" s="112">
        <v>104000</v>
      </c>
    </row>
    <row r="151" ht="15" customHeight="1" spans="1:7">
      <c r="A151" s="114" t="s">
        <v>332</v>
      </c>
      <c r="B151" s="214"/>
      <c r="C151" s="112">
        <v>0</v>
      </c>
      <c r="D151" s="112">
        <v>0</v>
      </c>
      <c r="E151" s="290">
        <f t="shared" si="3"/>
        <v>104000</v>
      </c>
      <c r="F151" s="290">
        <v>104000</v>
      </c>
      <c r="G151" s="112">
        <v>104000</v>
      </c>
    </row>
    <row r="152" ht="15" customHeight="1" spans="1:7">
      <c r="A152" s="114" t="s">
        <v>333</v>
      </c>
      <c r="B152" s="214"/>
      <c r="C152" s="112">
        <v>0</v>
      </c>
      <c r="D152" s="112">
        <v>0</v>
      </c>
      <c r="E152" s="290">
        <f t="shared" si="3"/>
        <v>104000</v>
      </c>
      <c r="F152" s="290">
        <v>104000</v>
      </c>
      <c r="G152" s="112">
        <v>104000</v>
      </c>
    </row>
    <row r="153" ht="15" customHeight="1" spans="1:7">
      <c r="A153" s="114" t="s">
        <v>334</v>
      </c>
      <c r="B153" s="214"/>
      <c r="C153" s="112">
        <v>11000</v>
      </c>
      <c r="D153" s="112">
        <v>0</v>
      </c>
      <c r="E153" s="290">
        <f t="shared" si="3"/>
        <v>84500</v>
      </c>
      <c r="F153" s="290">
        <v>84500</v>
      </c>
      <c r="G153" s="112">
        <v>104000</v>
      </c>
    </row>
    <row r="154" ht="15" customHeight="1" spans="1:7">
      <c r="A154" s="114" t="s">
        <v>335</v>
      </c>
      <c r="B154" s="214"/>
      <c r="C154" s="112">
        <v>15427.03</v>
      </c>
      <c r="D154" s="112">
        <v>10000</v>
      </c>
      <c r="E154" s="290">
        <f t="shared" si="3"/>
        <v>94000</v>
      </c>
      <c r="F154" s="290">
        <v>104000</v>
      </c>
      <c r="G154" s="112">
        <v>104000</v>
      </c>
    </row>
    <row r="155" ht="7.5" customHeight="1" spans="1:7">
      <c r="A155" s="125"/>
      <c r="B155" s="160"/>
      <c r="C155" s="125"/>
      <c r="D155" s="125"/>
      <c r="E155" s="125"/>
      <c r="F155" s="125"/>
      <c r="G155" s="125"/>
    </row>
    <row r="156" ht="7.5" customHeight="1" spans="2:2">
      <c r="B156" s="168"/>
    </row>
    <row r="157" ht="13.5" customHeight="1" spans="1:7">
      <c r="A157" s="137"/>
      <c r="B157" s="137"/>
      <c r="C157" s="137"/>
      <c r="D157" s="137"/>
      <c r="E157" s="137"/>
      <c r="F157" s="137"/>
      <c r="G157" s="137"/>
    </row>
    <row r="158" ht="13.5" customHeight="1" spans="1:7">
      <c r="A158" s="137"/>
      <c r="B158" s="137"/>
      <c r="C158" s="137"/>
      <c r="D158" s="137"/>
      <c r="E158" s="137"/>
      <c r="F158" s="137"/>
      <c r="G158" s="137"/>
    </row>
    <row r="159" ht="13.5" customHeight="1" spans="1:2">
      <c r="A159" s="93" t="s">
        <v>0</v>
      </c>
      <c r="B159" s="201"/>
    </row>
    <row r="160" ht="13.5" customHeight="1" spans="1:2">
      <c r="A160" s="93" t="s">
        <v>352</v>
      </c>
      <c r="B160" s="201"/>
    </row>
    <row r="161" ht="15" customHeight="1" spans="1:2">
      <c r="A161" s="95"/>
      <c r="B161" s="201"/>
    </row>
    <row r="162" ht="15" customHeight="1" spans="2:2">
      <c r="B162" s="201"/>
    </row>
    <row r="163" ht="15" customHeight="1" spans="1:7">
      <c r="A163" s="97" t="s">
        <v>2</v>
      </c>
      <c r="B163" s="97"/>
      <c r="C163" s="97"/>
      <c r="D163" s="97"/>
      <c r="E163" s="97"/>
      <c r="F163" s="97"/>
      <c r="G163" s="97"/>
    </row>
    <row r="164" ht="15" customHeight="1" spans="1:7">
      <c r="A164" s="98" t="s">
        <v>61</v>
      </c>
      <c r="B164" s="98"/>
      <c r="C164" s="98"/>
      <c r="D164" s="98"/>
      <c r="E164" s="98"/>
      <c r="F164" s="98"/>
      <c r="G164" s="98"/>
    </row>
    <row r="165" spans="2:2">
      <c r="B165" s="201"/>
    </row>
    <row r="166" ht="14" spans="1:2">
      <c r="A166" s="202" t="s">
        <v>317</v>
      </c>
      <c r="B166" s="201"/>
    </row>
    <row r="167" ht="15" customHeight="1" spans="2:2">
      <c r="B167" s="201"/>
    </row>
    <row r="168" ht="15" customHeight="1" spans="1:7">
      <c r="A168" s="101" t="s">
        <v>5</v>
      </c>
      <c r="B168" s="179" t="s">
        <v>6</v>
      </c>
      <c r="C168" s="102" t="s">
        <v>7</v>
      </c>
      <c r="D168" s="139" t="s">
        <v>8</v>
      </c>
      <c r="E168" s="223"/>
      <c r="F168" s="140"/>
      <c r="G168" s="102" t="s">
        <v>9</v>
      </c>
    </row>
    <row r="169" ht="15" customHeight="1" spans="1:8">
      <c r="A169" s="105"/>
      <c r="B169" s="203"/>
      <c r="C169" s="106"/>
      <c r="D169" s="204" t="s">
        <v>10</v>
      </c>
      <c r="E169" s="204" t="s">
        <v>11</v>
      </c>
      <c r="F169" s="204" t="s">
        <v>12</v>
      </c>
      <c r="G169" s="106"/>
      <c r="H169" s="224"/>
    </row>
    <row r="170" ht="15" customHeight="1" spans="1:7">
      <c r="A170" s="105"/>
      <c r="B170" s="182"/>
      <c r="C170" s="105">
        <v>2020</v>
      </c>
      <c r="D170" s="205" t="s">
        <v>13</v>
      </c>
      <c r="E170" s="205" t="s">
        <v>14</v>
      </c>
      <c r="F170" s="205"/>
      <c r="G170" s="106">
        <v>2022</v>
      </c>
    </row>
    <row r="171" ht="9" customHeight="1" spans="1:7">
      <c r="A171" s="206"/>
      <c r="B171" s="207"/>
      <c r="C171" s="206"/>
      <c r="D171" s="206"/>
      <c r="E171" s="206"/>
      <c r="F171" s="206"/>
      <c r="G171" s="237"/>
    </row>
    <row r="172" ht="13.5" customHeight="1" spans="1:7">
      <c r="A172" s="114" t="s">
        <v>353</v>
      </c>
      <c r="B172" s="214" t="s">
        <v>99</v>
      </c>
      <c r="C172" s="212"/>
      <c r="D172" s="212"/>
      <c r="E172" s="212"/>
      <c r="F172" s="212"/>
      <c r="G172" s="212"/>
    </row>
    <row r="173" ht="13.5" customHeight="1" spans="1:7">
      <c r="A173" s="114" t="s">
        <v>319</v>
      </c>
      <c r="B173" s="212"/>
      <c r="C173" s="112">
        <v>0</v>
      </c>
      <c r="D173" s="112">
        <v>0</v>
      </c>
      <c r="E173" s="290">
        <f>F173-D173</f>
        <v>92625</v>
      </c>
      <c r="F173" s="290">
        <v>92625</v>
      </c>
      <c r="G173" s="112">
        <v>114000</v>
      </c>
    </row>
    <row r="174" ht="13.5" customHeight="1" spans="1:7">
      <c r="A174" s="114" t="s">
        <v>320</v>
      </c>
      <c r="B174" s="212"/>
      <c r="C174" s="212"/>
      <c r="D174" s="212"/>
      <c r="E174" s="212"/>
      <c r="F174" s="212"/>
      <c r="G174" s="212"/>
    </row>
    <row r="175" ht="13.5" customHeight="1" spans="1:7">
      <c r="A175" s="114" t="s">
        <v>321</v>
      </c>
      <c r="B175" s="212"/>
      <c r="C175" s="112">
        <v>0</v>
      </c>
      <c r="D175" s="112">
        <v>0</v>
      </c>
      <c r="E175" s="290">
        <f>F175-D175</f>
        <v>20000</v>
      </c>
      <c r="F175" s="290">
        <v>20000</v>
      </c>
      <c r="G175" s="112">
        <v>20000</v>
      </c>
    </row>
    <row r="176" ht="13.5" customHeight="1" spans="1:7">
      <c r="A176" s="114" t="s">
        <v>322</v>
      </c>
      <c r="B176" s="212"/>
      <c r="C176" s="112">
        <v>0</v>
      </c>
      <c r="D176" s="112">
        <v>0</v>
      </c>
      <c r="E176" s="290">
        <f t="shared" ref="E176:E189" si="4">F176-D176</f>
        <v>20000</v>
      </c>
      <c r="F176" s="290">
        <v>20000</v>
      </c>
      <c r="G176" s="112">
        <v>20000</v>
      </c>
    </row>
    <row r="177" ht="13.5" customHeight="1" spans="1:7">
      <c r="A177" s="114" t="s">
        <v>354</v>
      </c>
      <c r="B177" s="212"/>
      <c r="C177" s="112">
        <v>0</v>
      </c>
      <c r="D177" s="112">
        <v>0</v>
      </c>
      <c r="E177" s="290">
        <f t="shared" si="4"/>
        <v>12500</v>
      </c>
      <c r="F177" s="290">
        <v>12500</v>
      </c>
      <c r="G177" s="112">
        <v>20000</v>
      </c>
    </row>
    <row r="178" ht="13.5" customHeight="1" spans="1:7">
      <c r="A178" s="114" t="s">
        <v>324</v>
      </c>
      <c r="B178" s="212"/>
      <c r="C178" s="112">
        <v>350</v>
      </c>
      <c r="D178" s="112">
        <v>0</v>
      </c>
      <c r="E178" s="290">
        <f t="shared" si="4"/>
        <v>20000</v>
      </c>
      <c r="F178" s="290">
        <v>20000</v>
      </c>
      <c r="G178" s="112">
        <v>20000</v>
      </c>
    </row>
    <row r="179" ht="13.5" customHeight="1" spans="1:7">
      <c r="A179" s="114" t="s">
        <v>325</v>
      </c>
      <c r="B179" s="212"/>
      <c r="C179" s="112">
        <v>0</v>
      </c>
      <c r="D179" s="112">
        <v>0</v>
      </c>
      <c r="E179" s="290">
        <f t="shared" si="4"/>
        <v>12500</v>
      </c>
      <c r="F179" s="290">
        <v>12500</v>
      </c>
      <c r="G179" s="112">
        <v>20000</v>
      </c>
    </row>
    <row r="180" ht="13.5" customHeight="1" spans="1:7">
      <c r="A180" s="114" t="s">
        <v>326</v>
      </c>
      <c r="B180" s="212"/>
      <c r="C180" s="112">
        <v>0</v>
      </c>
      <c r="D180" s="112">
        <v>0</v>
      </c>
      <c r="E180" s="290">
        <f t="shared" si="4"/>
        <v>20000</v>
      </c>
      <c r="F180" s="290">
        <v>20000</v>
      </c>
      <c r="G180" s="112">
        <v>20000</v>
      </c>
    </row>
    <row r="181" ht="13.5" customHeight="1" spans="1:7">
      <c r="A181" s="114" t="s">
        <v>349</v>
      </c>
      <c r="B181" s="212"/>
      <c r="C181" s="112">
        <v>0</v>
      </c>
      <c r="D181" s="112">
        <v>0</v>
      </c>
      <c r="E181" s="290">
        <f t="shared" si="4"/>
        <v>20000</v>
      </c>
      <c r="F181" s="290">
        <v>20000</v>
      </c>
      <c r="G181" s="112">
        <v>20000</v>
      </c>
    </row>
    <row r="182" ht="13.5" customHeight="1" spans="1:7">
      <c r="A182" s="114" t="s">
        <v>328</v>
      </c>
      <c r="B182" s="212"/>
      <c r="C182" s="112">
        <v>0</v>
      </c>
      <c r="D182" s="112">
        <v>0</v>
      </c>
      <c r="E182" s="290">
        <f t="shared" si="4"/>
        <v>12500</v>
      </c>
      <c r="F182" s="290">
        <v>12500</v>
      </c>
      <c r="G182" s="112">
        <v>20000</v>
      </c>
    </row>
    <row r="183" ht="13.5" customHeight="1" spans="1:7">
      <c r="A183" s="114" t="s">
        <v>329</v>
      </c>
      <c r="B183" s="212"/>
      <c r="C183" s="112">
        <v>0</v>
      </c>
      <c r="D183" s="112">
        <v>0</v>
      </c>
      <c r="E183" s="290">
        <f t="shared" si="4"/>
        <v>12500</v>
      </c>
      <c r="F183" s="290">
        <v>12500</v>
      </c>
      <c r="G183" s="112">
        <v>20000</v>
      </c>
    </row>
    <row r="184" ht="13.5" customHeight="1" spans="1:7">
      <c r="A184" s="114" t="s">
        <v>330</v>
      </c>
      <c r="B184" s="212"/>
      <c r="C184" s="112">
        <v>0</v>
      </c>
      <c r="D184" s="112">
        <v>0</v>
      </c>
      <c r="E184" s="290">
        <f t="shared" si="4"/>
        <v>20000</v>
      </c>
      <c r="F184" s="290">
        <v>20000</v>
      </c>
      <c r="G184" s="112">
        <v>20000</v>
      </c>
    </row>
    <row r="185" ht="13.5" customHeight="1" spans="1:7">
      <c r="A185" s="114" t="s">
        <v>355</v>
      </c>
      <c r="B185" s="212"/>
      <c r="C185" s="112">
        <v>0</v>
      </c>
      <c r="D185" s="112">
        <v>0</v>
      </c>
      <c r="E185" s="290">
        <f t="shared" si="4"/>
        <v>20000</v>
      </c>
      <c r="F185" s="290">
        <v>20000</v>
      </c>
      <c r="G185" s="112">
        <v>20000</v>
      </c>
    </row>
    <row r="186" ht="13.5" customHeight="1" spans="1:7">
      <c r="A186" s="114" t="s">
        <v>332</v>
      </c>
      <c r="B186" s="212"/>
      <c r="C186" s="112">
        <v>0</v>
      </c>
      <c r="D186" s="112">
        <v>0</v>
      </c>
      <c r="E186" s="290">
        <f t="shared" si="4"/>
        <v>20000</v>
      </c>
      <c r="F186" s="290">
        <v>20000</v>
      </c>
      <c r="G186" s="112">
        <v>20000</v>
      </c>
    </row>
    <row r="187" ht="13.5" customHeight="1" spans="1:7">
      <c r="A187" s="114" t="s">
        <v>333</v>
      </c>
      <c r="B187" s="212"/>
      <c r="C187" s="112">
        <v>0</v>
      </c>
      <c r="D187" s="112">
        <v>0</v>
      </c>
      <c r="E187" s="290">
        <f t="shared" si="4"/>
        <v>20000</v>
      </c>
      <c r="F187" s="290">
        <v>20000</v>
      </c>
      <c r="G187" s="112">
        <v>20000</v>
      </c>
    </row>
    <row r="188" ht="13.5" customHeight="1" spans="1:7">
      <c r="A188" s="114" t="s">
        <v>334</v>
      </c>
      <c r="B188" s="212"/>
      <c r="C188" s="112">
        <v>0</v>
      </c>
      <c r="D188" s="112">
        <v>0</v>
      </c>
      <c r="E188" s="290">
        <f t="shared" si="4"/>
        <v>16250</v>
      </c>
      <c r="F188" s="290">
        <v>16250</v>
      </c>
      <c r="G188" s="112">
        <v>20000</v>
      </c>
    </row>
    <row r="189" ht="13.5" customHeight="1" spans="1:8">
      <c r="A189" s="114" t="s">
        <v>356</v>
      </c>
      <c r="B189" s="214" t="s">
        <v>99</v>
      </c>
      <c r="C189" s="112">
        <v>17525654.63</v>
      </c>
      <c r="D189" s="112">
        <v>4498992.1</v>
      </c>
      <c r="E189" s="290">
        <f t="shared" si="4"/>
        <v>7694951.9</v>
      </c>
      <c r="F189" s="290">
        <v>12193944</v>
      </c>
      <c r="G189" s="112">
        <f>12981735+14915</f>
        <v>12996650</v>
      </c>
      <c r="H189" s="93" t="s">
        <v>357</v>
      </c>
    </row>
    <row r="190" ht="13.5" customHeight="1" spans="1:7">
      <c r="A190" s="114" t="s">
        <v>358</v>
      </c>
      <c r="B190" s="212"/>
      <c r="C190" s="112"/>
      <c r="D190" s="112"/>
      <c r="E190" s="290"/>
      <c r="F190" s="290"/>
      <c r="G190" s="112"/>
    </row>
    <row r="191" ht="13.5" customHeight="1" spans="1:7">
      <c r="A191" s="114" t="s">
        <v>359</v>
      </c>
      <c r="B191" s="214" t="s">
        <v>99</v>
      </c>
      <c r="C191" s="112">
        <v>26298</v>
      </c>
      <c r="D191" s="112">
        <v>0</v>
      </c>
      <c r="E191" s="290">
        <f>F191-D191</f>
        <v>104000</v>
      </c>
      <c r="F191" s="290">
        <v>104000</v>
      </c>
      <c r="G191" s="112">
        <v>104000</v>
      </c>
    </row>
    <row r="192" customHeight="1" spans="1:7">
      <c r="A192" s="212"/>
      <c r="B192" s="120"/>
      <c r="C192" s="212"/>
      <c r="D192" s="212"/>
      <c r="E192" s="212"/>
      <c r="F192" s="212"/>
      <c r="G192" s="212"/>
    </row>
    <row r="193" ht="16.5" customHeight="1" spans="1:7">
      <c r="A193" s="179" t="s">
        <v>262</v>
      </c>
      <c r="B193" s="217"/>
      <c r="C193" s="148">
        <f>SUM(C172:C191,C119:C154,C71:C102)</f>
        <v>19480782.96</v>
      </c>
      <c r="D193" s="148">
        <f>SUM(D172:D191,D119:D154,D71:D102)</f>
        <v>5007605.47</v>
      </c>
      <c r="E193" s="148">
        <f>SUM(E172:E191,E119:E154,E71:E102)</f>
        <v>14182214.53</v>
      </c>
      <c r="F193" s="148">
        <f>SUM(F172:F191,F119:F154,F71:F102)</f>
        <v>19189820</v>
      </c>
      <c r="G193" s="148">
        <f>SUM(G172:G191,G119:G154,G71:G102)</f>
        <v>20647150</v>
      </c>
    </row>
    <row r="194" ht="16.5" customHeight="1" spans="1:7">
      <c r="A194" s="182" t="s">
        <v>183</v>
      </c>
      <c r="B194" s="218"/>
      <c r="C194" s="151"/>
      <c r="D194" s="151"/>
      <c r="E194" s="151"/>
      <c r="F194" s="151"/>
      <c r="G194" s="151"/>
    </row>
    <row r="195" ht="15" customHeight="1" spans="1:7">
      <c r="A195" s="251"/>
      <c r="B195" s="252"/>
      <c r="C195" s="144"/>
      <c r="D195" s="144"/>
      <c r="E195" s="144"/>
      <c r="F195" s="144"/>
      <c r="G195" s="144"/>
    </row>
    <row r="196" ht="15" customHeight="1" spans="1:7">
      <c r="A196" s="251"/>
      <c r="B196" s="252"/>
      <c r="C196" s="144"/>
      <c r="D196" s="144"/>
      <c r="E196" s="144"/>
      <c r="F196" s="144"/>
      <c r="G196" s="144"/>
    </row>
    <row r="197" ht="15" customHeight="1" spans="1:7">
      <c r="A197" s="251"/>
      <c r="B197" s="252"/>
      <c r="C197" s="144"/>
      <c r="D197" s="144"/>
      <c r="E197" s="144"/>
      <c r="F197" s="144"/>
      <c r="G197" s="144"/>
    </row>
    <row r="198" ht="15" customHeight="1" spans="1:7">
      <c r="A198" s="251"/>
      <c r="B198" s="252"/>
      <c r="C198" s="144"/>
      <c r="D198" s="144"/>
      <c r="E198" s="144"/>
      <c r="F198" s="144"/>
      <c r="G198" s="144"/>
    </row>
    <row r="199" ht="15" customHeight="1" spans="1:7">
      <c r="A199" s="251"/>
      <c r="B199" s="252"/>
      <c r="C199" s="144"/>
      <c r="D199" s="144"/>
      <c r="E199" s="144"/>
      <c r="F199" s="144"/>
      <c r="G199" s="144"/>
    </row>
    <row r="200" ht="15" customHeight="1" spans="1:7">
      <c r="A200" s="251"/>
      <c r="B200" s="252"/>
      <c r="C200" s="144"/>
      <c r="D200" s="144"/>
      <c r="E200" s="144"/>
      <c r="F200" s="144"/>
      <c r="G200" s="144"/>
    </row>
    <row r="201" ht="15" customHeight="1" spans="1:7">
      <c r="A201" s="251"/>
      <c r="B201" s="252"/>
      <c r="C201" s="144"/>
      <c r="D201" s="144"/>
      <c r="E201" s="144"/>
      <c r="F201" s="144"/>
      <c r="G201" s="144"/>
    </row>
    <row r="202" ht="15" customHeight="1" spans="1:7">
      <c r="A202" s="251"/>
      <c r="B202" s="252"/>
      <c r="C202" s="144"/>
      <c r="D202" s="144"/>
      <c r="E202" s="144"/>
      <c r="F202" s="144"/>
      <c r="G202" s="144"/>
    </row>
    <row r="203" ht="15" customHeight="1" spans="1:7">
      <c r="A203" s="251"/>
      <c r="B203" s="252"/>
      <c r="C203" s="144"/>
      <c r="D203" s="144"/>
      <c r="E203" s="144"/>
      <c r="F203" s="144"/>
      <c r="G203" s="144"/>
    </row>
    <row r="204" ht="15" customHeight="1" spans="1:7">
      <c r="A204" s="251"/>
      <c r="B204" s="252"/>
      <c r="C204" s="144"/>
      <c r="D204" s="144"/>
      <c r="E204" s="144"/>
      <c r="F204" s="144"/>
      <c r="G204" s="144"/>
    </row>
    <row r="205" ht="15" customHeight="1" spans="1:7">
      <c r="A205" s="251"/>
      <c r="B205" s="252"/>
      <c r="C205" s="144"/>
      <c r="D205" s="144"/>
      <c r="E205" s="144"/>
      <c r="F205" s="144"/>
      <c r="G205" s="144"/>
    </row>
    <row r="206" ht="15" customHeight="1" spans="1:7">
      <c r="A206" s="251"/>
      <c r="B206" s="252"/>
      <c r="C206" s="144"/>
      <c r="D206" s="144"/>
      <c r="E206" s="144"/>
      <c r="F206" s="144"/>
      <c r="G206" s="144"/>
    </row>
    <row r="207" ht="15" customHeight="1" spans="1:7">
      <c r="A207" s="251"/>
      <c r="B207" s="252"/>
      <c r="C207" s="144"/>
      <c r="D207" s="144"/>
      <c r="E207" s="144"/>
      <c r="F207" s="144"/>
      <c r="G207" s="144"/>
    </row>
    <row r="208" ht="15" customHeight="1" spans="1:7">
      <c r="A208" s="251"/>
      <c r="B208" s="252"/>
      <c r="C208" s="144"/>
      <c r="D208" s="144"/>
      <c r="E208" s="144"/>
      <c r="F208" s="144"/>
      <c r="G208" s="144"/>
    </row>
    <row r="209" ht="11.25" customHeight="1" spans="1:7">
      <c r="A209" s="251"/>
      <c r="B209" s="252"/>
      <c r="C209" s="144"/>
      <c r="D209" s="144"/>
      <c r="E209" s="144"/>
      <c r="F209" s="144"/>
      <c r="G209" s="144"/>
    </row>
    <row r="210" ht="9" customHeight="1" spans="1:7">
      <c r="A210" s="251"/>
      <c r="B210" s="252"/>
      <c r="C210" s="144"/>
      <c r="D210" s="144"/>
      <c r="E210" s="144"/>
      <c r="F210" s="144"/>
      <c r="G210" s="144"/>
    </row>
    <row r="211" ht="13.5" customHeight="1" spans="1:7">
      <c r="A211" s="137"/>
      <c r="B211" s="137"/>
      <c r="C211" s="137"/>
      <c r="D211" s="137"/>
      <c r="E211" s="137"/>
      <c r="F211" s="137"/>
      <c r="G211" s="137"/>
    </row>
    <row r="212" ht="13.5" customHeight="1" spans="1:7">
      <c r="A212" s="137"/>
      <c r="B212" s="137"/>
      <c r="C212" s="137"/>
      <c r="D212" s="137"/>
      <c r="E212" s="137"/>
      <c r="F212" s="137"/>
      <c r="G212" s="137"/>
    </row>
    <row r="213" ht="13.5" customHeight="1" spans="1:2">
      <c r="A213" s="93" t="s">
        <v>0</v>
      </c>
      <c r="B213" s="201"/>
    </row>
    <row r="214" ht="13.5" customHeight="1" spans="1:2">
      <c r="A214" s="93" t="s">
        <v>352</v>
      </c>
      <c r="B214" s="201"/>
    </row>
    <row r="215" ht="15" customHeight="1" spans="1:2">
      <c r="A215" s="95"/>
      <c r="B215" s="201"/>
    </row>
    <row r="216" ht="15" customHeight="1" spans="2:2">
      <c r="B216" s="201"/>
    </row>
    <row r="217" ht="15" customHeight="1" spans="1:7">
      <c r="A217" s="97" t="s">
        <v>2</v>
      </c>
      <c r="B217" s="97"/>
      <c r="C217" s="97"/>
      <c r="D217" s="97"/>
      <c r="E217" s="97"/>
      <c r="F217" s="97"/>
      <c r="G217" s="97"/>
    </row>
    <row r="218" ht="15" customHeight="1" spans="1:7">
      <c r="A218" s="98" t="s">
        <v>61</v>
      </c>
      <c r="B218" s="98"/>
      <c r="C218" s="98"/>
      <c r="D218" s="98"/>
      <c r="E218" s="98"/>
      <c r="F218" s="98"/>
      <c r="G218" s="98"/>
    </row>
    <row r="219" spans="2:2">
      <c r="B219" s="201"/>
    </row>
    <row r="220" ht="14" spans="1:2">
      <c r="A220" s="202" t="s">
        <v>317</v>
      </c>
      <c r="B220" s="201"/>
    </row>
    <row r="221" ht="15" customHeight="1" spans="2:2">
      <c r="B221" s="201"/>
    </row>
    <row r="222" ht="15" customHeight="1" spans="1:7">
      <c r="A222" s="101" t="s">
        <v>5</v>
      </c>
      <c r="B222" s="179" t="s">
        <v>6</v>
      </c>
      <c r="C222" s="102" t="s">
        <v>7</v>
      </c>
      <c r="D222" s="139" t="s">
        <v>8</v>
      </c>
      <c r="E222" s="223"/>
      <c r="F222" s="140"/>
      <c r="G222" s="102" t="s">
        <v>9</v>
      </c>
    </row>
    <row r="223" ht="15" customHeight="1" spans="1:8">
      <c r="A223" s="105"/>
      <c r="B223" s="203"/>
      <c r="C223" s="106"/>
      <c r="D223" s="204" t="s">
        <v>10</v>
      </c>
      <c r="E223" s="204" t="s">
        <v>11</v>
      </c>
      <c r="F223" s="204" t="s">
        <v>12</v>
      </c>
      <c r="G223" s="106"/>
      <c r="H223" s="224"/>
    </row>
    <row r="224" ht="15" customHeight="1" spans="1:7">
      <c r="A224" s="105"/>
      <c r="B224" s="182"/>
      <c r="C224" s="105">
        <v>2020</v>
      </c>
      <c r="D224" s="205" t="s">
        <v>13</v>
      </c>
      <c r="E224" s="205" t="s">
        <v>14</v>
      </c>
      <c r="F224" s="205"/>
      <c r="G224" s="106">
        <v>2022</v>
      </c>
    </row>
    <row r="225" ht="9" customHeight="1" spans="1:7">
      <c r="A225" s="206"/>
      <c r="B225" s="207"/>
      <c r="C225" s="206"/>
      <c r="D225" s="206"/>
      <c r="E225" s="206"/>
      <c r="F225" s="206"/>
      <c r="G225" s="237"/>
    </row>
    <row r="226" ht="15" customHeight="1" spans="1:7">
      <c r="A226" s="113" t="s">
        <v>186</v>
      </c>
      <c r="B226" s="210"/>
      <c r="C226" s="212"/>
      <c r="D226" s="212"/>
      <c r="E226" s="212"/>
      <c r="F226" s="212"/>
      <c r="G226" s="212"/>
    </row>
    <row r="227" s="169" customFormat="1" ht="6.75" customHeight="1" spans="1:7">
      <c r="A227" s="212"/>
      <c r="B227" s="210"/>
      <c r="C227" s="114"/>
      <c r="D227" s="114"/>
      <c r="E227" s="114"/>
      <c r="F227" s="114"/>
      <c r="G227" s="114"/>
    </row>
    <row r="228" ht="15" customHeight="1" spans="1:7">
      <c r="A228" s="331" t="s">
        <v>360</v>
      </c>
      <c r="B228" s="212"/>
      <c r="C228" s="212"/>
      <c r="D228" s="212"/>
      <c r="E228" s="212"/>
      <c r="F228" s="212"/>
      <c r="G228" s="212"/>
    </row>
    <row r="229" ht="15" customHeight="1" spans="1:7">
      <c r="A229" s="291" t="s">
        <v>361</v>
      </c>
      <c r="B229" s="214" t="s">
        <v>191</v>
      </c>
      <c r="C229" s="112">
        <v>0</v>
      </c>
      <c r="D229" s="112">
        <v>0</v>
      </c>
      <c r="E229" s="290">
        <v>0</v>
      </c>
      <c r="F229" s="290">
        <v>0</v>
      </c>
      <c r="G229" s="290">
        <v>250000</v>
      </c>
    </row>
    <row r="230" ht="15" customHeight="1" spans="1:7">
      <c r="A230" s="291" t="s">
        <v>362</v>
      </c>
      <c r="B230" s="214" t="s">
        <v>199</v>
      </c>
      <c r="C230" s="112">
        <v>0</v>
      </c>
      <c r="D230" s="112">
        <v>0</v>
      </c>
      <c r="E230" s="290">
        <f t="shared" ref="E230" si="5">F230-D230</f>
        <v>264915</v>
      </c>
      <c r="F230" s="290">
        <v>264915</v>
      </c>
      <c r="G230" s="290">
        <v>0</v>
      </c>
    </row>
    <row r="231" ht="15" customHeight="1" spans="1:7">
      <c r="A231" s="114" t="s">
        <v>363</v>
      </c>
      <c r="B231" s="214"/>
      <c r="C231" s="112"/>
      <c r="D231" s="112"/>
      <c r="E231" s="290"/>
      <c r="F231" s="112"/>
      <c r="G231" s="290"/>
    </row>
    <row r="232" ht="15" customHeight="1" spans="1:7">
      <c r="A232" s="291" t="s">
        <v>361</v>
      </c>
      <c r="B232" s="214" t="s">
        <v>191</v>
      </c>
      <c r="C232" s="112">
        <v>0</v>
      </c>
      <c r="D232" s="112">
        <v>0</v>
      </c>
      <c r="E232" s="290">
        <f t="shared" ref="E232:E239" si="6">F232-D232</f>
        <v>105000</v>
      </c>
      <c r="F232" s="112">
        <v>105000</v>
      </c>
      <c r="G232" s="290">
        <v>105000</v>
      </c>
    </row>
    <row r="233" ht="15" customHeight="1" spans="1:7">
      <c r="A233" s="332" t="s">
        <v>364</v>
      </c>
      <c r="B233" s="214" t="s">
        <v>195</v>
      </c>
      <c r="C233" s="112">
        <v>0</v>
      </c>
      <c r="D233" s="112">
        <v>0</v>
      </c>
      <c r="E233" s="290">
        <f t="shared" si="6"/>
        <v>306000</v>
      </c>
      <c r="F233" s="112">
        <v>306000</v>
      </c>
      <c r="G233" s="290">
        <v>306000</v>
      </c>
    </row>
    <row r="234" ht="15" customHeight="1" spans="1:7">
      <c r="A234" s="291" t="s">
        <v>362</v>
      </c>
      <c r="B234" s="214" t="s">
        <v>199</v>
      </c>
      <c r="C234" s="112">
        <v>0</v>
      </c>
      <c r="D234" s="112">
        <v>0</v>
      </c>
      <c r="E234" s="290">
        <f t="shared" si="6"/>
        <v>32000</v>
      </c>
      <c r="F234" s="112">
        <v>32000</v>
      </c>
      <c r="G234" s="290">
        <v>32000</v>
      </c>
    </row>
    <row r="235" ht="15" customHeight="1" spans="1:7">
      <c r="A235" s="291" t="s">
        <v>365</v>
      </c>
      <c r="B235" s="214" t="s">
        <v>216</v>
      </c>
      <c r="C235" s="112">
        <v>0</v>
      </c>
      <c r="D235" s="112">
        <v>0</v>
      </c>
      <c r="E235" s="290">
        <f t="shared" si="6"/>
        <v>210000</v>
      </c>
      <c r="F235" s="112">
        <v>210000</v>
      </c>
      <c r="G235" s="290">
        <v>210000</v>
      </c>
    </row>
    <row r="236" ht="15" customHeight="1" spans="1:7">
      <c r="A236" s="114" t="s">
        <v>366</v>
      </c>
      <c r="B236" s="214"/>
      <c r="C236" s="112"/>
      <c r="D236" s="112"/>
      <c r="E236" s="290"/>
      <c r="F236" s="112"/>
      <c r="G236" s="290"/>
    </row>
    <row r="237" ht="15" customHeight="1" spans="1:7">
      <c r="A237" s="291" t="s">
        <v>361</v>
      </c>
      <c r="B237" s="214" t="s">
        <v>191</v>
      </c>
      <c r="C237" s="112">
        <v>0</v>
      </c>
      <c r="D237" s="112">
        <v>0</v>
      </c>
      <c r="E237" s="290">
        <f t="shared" si="6"/>
        <v>150000</v>
      </c>
      <c r="F237" s="112">
        <v>150000</v>
      </c>
      <c r="G237" s="290">
        <v>150000</v>
      </c>
    </row>
    <row r="238" ht="15" customHeight="1" spans="1:7">
      <c r="A238" s="332" t="s">
        <v>364</v>
      </c>
      <c r="B238" s="214" t="s">
        <v>195</v>
      </c>
      <c r="C238" s="112">
        <v>0</v>
      </c>
      <c r="D238" s="112">
        <v>0</v>
      </c>
      <c r="E238" s="290">
        <f t="shared" si="6"/>
        <v>260000</v>
      </c>
      <c r="F238" s="112">
        <v>260000</v>
      </c>
      <c r="G238" s="290">
        <v>260000</v>
      </c>
    </row>
    <row r="239" ht="15" customHeight="1" spans="1:7">
      <c r="A239" s="291" t="s">
        <v>362</v>
      </c>
      <c r="B239" s="214" t="s">
        <v>199</v>
      </c>
      <c r="C239" s="112">
        <v>0</v>
      </c>
      <c r="D239" s="112">
        <v>0</v>
      </c>
      <c r="E239" s="290">
        <f t="shared" si="6"/>
        <v>25000</v>
      </c>
      <c r="F239" s="112">
        <v>25000</v>
      </c>
      <c r="G239" s="290">
        <v>25000</v>
      </c>
    </row>
    <row r="240" ht="15" customHeight="1" spans="1:7">
      <c r="A240" s="114" t="s">
        <v>367</v>
      </c>
      <c r="B240" s="214"/>
      <c r="C240" s="112"/>
      <c r="D240" s="112"/>
      <c r="E240" s="290"/>
      <c r="F240" s="112"/>
      <c r="G240" s="290"/>
    </row>
    <row r="241" ht="15" customHeight="1" spans="1:7">
      <c r="A241" s="332" t="s">
        <v>368</v>
      </c>
      <c r="B241" s="214"/>
      <c r="C241" s="112"/>
      <c r="D241" s="112"/>
      <c r="E241" s="290"/>
      <c r="F241" s="112"/>
      <c r="G241" s="290"/>
    </row>
    <row r="242" ht="15" customHeight="1" spans="1:7">
      <c r="A242" s="332" t="s">
        <v>369</v>
      </c>
      <c r="B242" s="214" t="s">
        <v>188</v>
      </c>
      <c r="C242" s="112">
        <v>0</v>
      </c>
      <c r="D242" s="112">
        <v>0</v>
      </c>
      <c r="E242" s="290">
        <f t="shared" ref="E242:E243" si="7">F242-D242</f>
        <v>0</v>
      </c>
      <c r="F242" s="290">
        <v>0</v>
      </c>
      <c r="G242" s="290">
        <v>150000</v>
      </c>
    </row>
    <row r="243" ht="15" customHeight="1" spans="1:7">
      <c r="A243" s="332" t="s">
        <v>364</v>
      </c>
      <c r="B243" s="214" t="s">
        <v>195</v>
      </c>
      <c r="C243" s="112">
        <v>0</v>
      </c>
      <c r="D243" s="112">
        <v>0</v>
      </c>
      <c r="E243" s="290">
        <f t="shared" si="7"/>
        <v>0</v>
      </c>
      <c r="F243" s="290">
        <v>0</v>
      </c>
      <c r="G243" s="290">
        <v>100000</v>
      </c>
    </row>
    <row r="244" spans="1:7">
      <c r="A244" s="212"/>
      <c r="B244" s="214"/>
      <c r="C244" s="112"/>
      <c r="D244" s="112"/>
      <c r="E244" s="112"/>
      <c r="F244" s="112"/>
      <c r="G244" s="112"/>
    </row>
    <row r="245" ht="16.5" customHeight="1" spans="1:7">
      <c r="A245" s="179" t="s">
        <v>237</v>
      </c>
      <c r="B245" s="217"/>
      <c r="C245" s="148">
        <f>SUM(C228:C244)</f>
        <v>0</v>
      </c>
      <c r="D245" s="148">
        <f t="shared" ref="D245:G245" si="8">SUM(D228:D244)</f>
        <v>0</v>
      </c>
      <c r="E245" s="148">
        <f t="shared" si="8"/>
        <v>1352915</v>
      </c>
      <c r="F245" s="148">
        <f t="shared" si="8"/>
        <v>1352915</v>
      </c>
      <c r="G245" s="148">
        <f t="shared" si="8"/>
        <v>1588000</v>
      </c>
    </row>
    <row r="246" ht="16.5" customHeight="1" spans="1:7">
      <c r="A246" s="182"/>
      <c r="B246" s="218"/>
      <c r="C246" s="151"/>
      <c r="D246" s="151"/>
      <c r="E246" s="151"/>
      <c r="F246" s="151"/>
      <c r="G246" s="151"/>
    </row>
    <row r="247" ht="16.5" customHeight="1" spans="1:7">
      <c r="A247" s="184" t="s">
        <v>238</v>
      </c>
      <c r="B247" s="217"/>
      <c r="C247" s="220">
        <f>C43+C193+C245</f>
        <v>72723097.43</v>
      </c>
      <c r="D247" s="220">
        <f>D43+D193+D245</f>
        <v>32715674.65</v>
      </c>
      <c r="E247" s="220">
        <f>E43+E193+E245</f>
        <v>46597489.61</v>
      </c>
      <c r="F247" s="220">
        <f>F43+F193+F245</f>
        <v>79313164.26</v>
      </c>
      <c r="G247" s="220">
        <f>G43+G193+G245</f>
        <v>100335479</v>
      </c>
    </row>
    <row r="248" ht="16.5" customHeight="1" spans="1:7">
      <c r="A248" s="186"/>
      <c r="B248" s="218"/>
      <c r="C248" s="221"/>
      <c r="D248" s="221"/>
      <c r="E248" s="221"/>
      <c r="F248" s="221"/>
      <c r="G248" s="221"/>
    </row>
    <row r="249" ht="15" customHeight="1" spans="2:2">
      <c r="B249" s="201"/>
    </row>
    <row r="250" ht="13.5" customHeight="1" spans="1:5">
      <c r="A250" s="93" t="s">
        <v>239</v>
      </c>
      <c r="B250" s="93" t="s">
        <v>240</v>
      </c>
      <c r="E250" s="93" t="s">
        <v>370</v>
      </c>
    </row>
    <row r="251" ht="15" customHeight="1" spans="2:2">
      <c r="B251" s="201"/>
    </row>
    <row r="252" ht="15" customHeight="1" spans="2:2">
      <c r="B252" s="201"/>
    </row>
    <row r="253" ht="15" customHeight="1" spans="2:2">
      <c r="B253" s="201"/>
    </row>
    <row r="254" ht="13.5" customHeight="1" spans="1:7">
      <c r="A254" s="199" t="s">
        <v>371</v>
      </c>
      <c r="B254" s="199" t="s">
        <v>243</v>
      </c>
      <c r="C254" s="199"/>
      <c r="D254" s="199"/>
      <c r="E254" s="199" t="s">
        <v>244</v>
      </c>
      <c r="F254" s="199"/>
      <c r="G254" s="199"/>
    </row>
    <row r="255" ht="13.5" customHeight="1" spans="1:7">
      <c r="A255" s="200" t="s">
        <v>372</v>
      </c>
      <c r="B255" s="200" t="s">
        <v>265</v>
      </c>
      <c r="C255" s="200"/>
      <c r="D255" s="200"/>
      <c r="E255" s="200" t="s">
        <v>247</v>
      </c>
      <c r="F255" s="200"/>
      <c r="G255" s="200"/>
    </row>
    <row r="256" ht="13.5" customHeight="1" spans="1:7">
      <c r="A256" s="329"/>
      <c r="E256" s="333"/>
      <c r="F256" s="333"/>
      <c r="G256" s="333"/>
    </row>
    <row r="257" ht="21" customHeight="1"/>
    <row r="258" ht="13.5" customHeight="1"/>
    <row r="259" ht="13.5" customHeight="1"/>
    <row r="260" ht="13.5" customHeight="1"/>
    <row r="261" ht="13.5" customHeight="1" spans="1:7">
      <c r="A261" s="199"/>
      <c r="B261" s="199"/>
      <c r="C261" s="199"/>
      <c r="D261" s="199"/>
      <c r="E261" s="199"/>
      <c r="F261" s="199"/>
      <c r="G261" s="199"/>
    </row>
    <row r="262" ht="13.5" customHeight="1" spans="1:7">
      <c r="A262" s="200"/>
      <c r="B262" s="200"/>
      <c r="C262" s="200"/>
      <c r="D262" s="200"/>
      <c r="E262" s="200"/>
      <c r="F262" s="200"/>
      <c r="G262" s="200"/>
    </row>
    <row r="263" ht="13.5" customHeight="1" spans="1:7">
      <c r="A263" s="137"/>
      <c r="B263" s="137"/>
      <c r="C263" s="137"/>
      <c r="D263" s="137"/>
      <c r="E263" s="137"/>
      <c r="F263" s="137"/>
      <c r="G263" s="137"/>
    </row>
    <row r="264" ht="13.5" customHeight="1" spans="1:7">
      <c r="A264" s="137"/>
      <c r="B264" s="137"/>
      <c r="C264" s="137"/>
      <c r="D264" s="137"/>
      <c r="E264" s="137"/>
      <c r="F264" s="137"/>
      <c r="G264" s="137"/>
    </row>
    <row r="265" ht="13.5" customHeight="1" spans="1:7">
      <c r="A265" s="333"/>
      <c r="B265" s="333"/>
      <c r="C265" s="333"/>
      <c r="D265" s="333"/>
      <c r="E265" s="333"/>
      <c r="F265" s="333"/>
      <c r="G265" s="333"/>
    </row>
    <row r="266" ht="13.5" customHeight="1" spans="1:7">
      <c r="A266" s="333"/>
      <c r="B266" s="333"/>
      <c r="C266" s="333"/>
      <c r="D266" s="333"/>
      <c r="E266" s="333"/>
      <c r="F266" s="333"/>
      <c r="G266" s="333"/>
    </row>
    <row r="267" ht="13.5" customHeight="1" spans="1:7">
      <c r="A267" s="333"/>
      <c r="B267" s="333"/>
      <c r="C267" s="333"/>
      <c r="D267" s="333"/>
      <c r="E267" s="333"/>
      <c r="F267" s="333"/>
      <c r="G267" s="333"/>
    </row>
    <row r="268" ht="13.5" customHeight="1" spans="1:7">
      <c r="A268" s="333"/>
      <c r="B268" s="333"/>
      <c r="C268" s="333"/>
      <c r="D268" s="333"/>
      <c r="E268" s="333"/>
      <c r="F268" s="333"/>
      <c r="G268" s="333"/>
    </row>
    <row r="269" ht="13.5" customHeight="1" spans="1:7">
      <c r="A269" s="333"/>
      <c r="B269" s="333"/>
      <c r="C269" s="333"/>
      <c r="D269" s="333"/>
      <c r="E269" s="333"/>
      <c r="F269" s="333"/>
      <c r="G269" s="333"/>
    </row>
    <row r="270" ht="13.5" customHeight="1" spans="1:7">
      <c r="A270" s="333"/>
      <c r="B270" s="333"/>
      <c r="C270" s="333"/>
      <c r="D270" s="333"/>
      <c r="E270" s="333"/>
      <c r="F270" s="333"/>
      <c r="G270" s="333"/>
    </row>
    <row r="271" ht="13.5" customHeight="1" spans="1:7">
      <c r="A271" s="333"/>
      <c r="B271" s="333"/>
      <c r="C271" s="333"/>
      <c r="D271" s="333"/>
      <c r="E271" s="333"/>
      <c r="F271" s="333"/>
      <c r="G271" s="333"/>
    </row>
    <row r="272" ht="13.5" customHeight="1" spans="1:7">
      <c r="A272" s="333"/>
      <c r="B272" s="333"/>
      <c r="C272" s="333"/>
      <c r="D272" s="333"/>
      <c r="E272" s="333"/>
      <c r="F272" s="333"/>
      <c r="G272" s="333"/>
    </row>
    <row r="273" ht="13.5" customHeight="1" spans="1:7">
      <c r="A273" s="333"/>
      <c r="B273" s="333"/>
      <c r="C273" s="333"/>
      <c r="D273" s="333"/>
      <c r="E273" s="333"/>
      <c r="F273" s="333"/>
      <c r="G273" s="333"/>
    </row>
    <row r="274" ht="13.5" customHeight="1" spans="1:7">
      <c r="A274" s="333"/>
      <c r="B274" s="333"/>
      <c r="C274" s="333"/>
      <c r="D274" s="333"/>
      <c r="E274" s="333"/>
      <c r="F274" s="333"/>
      <c r="G274" s="333"/>
    </row>
  </sheetData>
  <sheetProtection password="D60D" sheet="1" objects="1"/>
  <mergeCells count="74">
    <mergeCell ref="A5:G5"/>
    <mergeCell ref="A6:G6"/>
    <mergeCell ref="D10:F10"/>
    <mergeCell ref="A59:G59"/>
    <mergeCell ref="A60:G60"/>
    <mergeCell ref="D64:F64"/>
    <mergeCell ref="A103:G103"/>
    <mergeCell ref="A111:G111"/>
    <mergeCell ref="A112:G112"/>
    <mergeCell ref="D116:F116"/>
    <mergeCell ref="A163:G163"/>
    <mergeCell ref="A164:G164"/>
    <mergeCell ref="D168:F168"/>
    <mergeCell ref="A217:G217"/>
    <mergeCell ref="A218:G218"/>
    <mergeCell ref="D222:F222"/>
    <mergeCell ref="B254:D254"/>
    <mergeCell ref="E254:G254"/>
    <mergeCell ref="B255:D255"/>
    <mergeCell ref="E255:G255"/>
    <mergeCell ref="A10:A12"/>
    <mergeCell ref="A43:A44"/>
    <mergeCell ref="A64:A66"/>
    <mergeCell ref="A116:A118"/>
    <mergeCell ref="A168:A170"/>
    <mergeCell ref="A193:A194"/>
    <mergeCell ref="A222:A224"/>
    <mergeCell ref="A245:A246"/>
    <mergeCell ref="A247:A248"/>
    <mergeCell ref="B10:B12"/>
    <mergeCell ref="B64:B66"/>
    <mergeCell ref="B116:B118"/>
    <mergeCell ref="B168:B170"/>
    <mergeCell ref="B222:B224"/>
    <mergeCell ref="C10:C11"/>
    <mergeCell ref="C43:C44"/>
    <mergeCell ref="C64:C65"/>
    <mergeCell ref="C116:C117"/>
    <mergeCell ref="C168:C169"/>
    <mergeCell ref="C193:C194"/>
    <mergeCell ref="C222:C223"/>
    <mergeCell ref="C245:C246"/>
    <mergeCell ref="C247:C248"/>
    <mergeCell ref="D43:D44"/>
    <mergeCell ref="D193:D194"/>
    <mergeCell ref="D245:D246"/>
    <mergeCell ref="D247:D248"/>
    <mergeCell ref="E43:E44"/>
    <mergeCell ref="E193:E194"/>
    <mergeCell ref="E245:E246"/>
    <mergeCell ref="E247:E248"/>
    <mergeCell ref="F11:F12"/>
    <mergeCell ref="F43:F44"/>
    <mergeCell ref="F65:F66"/>
    <mergeCell ref="F117:F118"/>
    <mergeCell ref="F169:F170"/>
    <mergeCell ref="F193:F194"/>
    <mergeCell ref="F223:F224"/>
    <mergeCell ref="F245:F246"/>
    <mergeCell ref="F247:F248"/>
    <mergeCell ref="G10:G11"/>
    <mergeCell ref="G43:G44"/>
    <mergeCell ref="G64:G65"/>
    <mergeCell ref="G116:G117"/>
    <mergeCell ref="G168:G169"/>
    <mergeCell ref="G193:G194"/>
    <mergeCell ref="G222:G223"/>
    <mergeCell ref="G245:G246"/>
    <mergeCell ref="G247:G248"/>
    <mergeCell ref="A53:G54"/>
    <mergeCell ref="A105:G106"/>
    <mergeCell ref="A157:G158"/>
    <mergeCell ref="A211:G212"/>
    <mergeCell ref="A263:G264"/>
  </mergeCells>
  <pageMargins left="0.432638888888889" right="0.156944444444444" top="0.590277777777778" bottom="0.196527777777778" header="0.472222222222222" footer="0.156944444444444"/>
  <pageSetup paperSize="256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L55"/>
  <sheetViews>
    <sheetView topLeftCell="A37" workbookViewId="0">
      <selection activeCell="D47" sqref="D47"/>
    </sheetView>
  </sheetViews>
  <sheetFormatPr defaultColWidth="9" defaultRowHeight="12"/>
  <cols>
    <col min="1" max="1" width="34.2890625" style="93" customWidth="1"/>
    <col min="2" max="2" width="7.2890625" style="93" customWidth="1"/>
    <col min="3" max="6" width="11" style="93" customWidth="1"/>
    <col min="7" max="7" width="12.7109375" style="93" customWidth="1"/>
    <col min="8" max="16384" width="9.140625" style="93"/>
  </cols>
  <sheetData>
    <row r="1" spans="1:1">
      <c r="A1" s="93" t="s">
        <v>0</v>
      </c>
    </row>
    <row r="2" spans="1:1">
      <c r="A2" s="93" t="s">
        <v>373</v>
      </c>
    </row>
    <row r="3" ht="15" customHeight="1" spans="1:2">
      <c r="A3" s="95"/>
      <c r="B3" s="201"/>
    </row>
    <row r="4" ht="15" customHeight="1" spans="2:2">
      <c r="B4" s="201"/>
    </row>
    <row r="5" ht="15" customHeight="1" spans="1:7">
      <c r="A5" s="97" t="s">
        <v>2</v>
      </c>
      <c r="B5" s="97"/>
      <c r="C5" s="97"/>
      <c r="D5" s="97"/>
      <c r="E5" s="97"/>
      <c r="F5" s="97"/>
      <c r="G5" s="97"/>
    </row>
    <row r="6" ht="15" customHeight="1" spans="1:7">
      <c r="A6" s="98" t="s">
        <v>61</v>
      </c>
      <c r="B6" s="98"/>
      <c r="C6" s="98"/>
      <c r="D6" s="98"/>
      <c r="E6" s="98"/>
      <c r="F6" s="98"/>
      <c r="G6" s="98"/>
    </row>
    <row r="7" spans="2:2">
      <c r="B7" s="201"/>
    </row>
    <row r="8" ht="14" spans="1:2">
      <c r="A8" s="202" t="s">
        <v>374</v>
      </c>
      <c r="B8" s="201"/>
    </row>
    <row r="9" ht="15" customHeight="1" spans="2:2">
      <c r="B9" s="201"/>
    </row>
    <row r="10" ht="15" customHeight="1" spans="1:7">
      <c r="A10" s="101" t="s">
        <v>5</v>
      </c>
      <c r="B10" s="179" t="s">
        <v>6</v>
      </c>
      <c r="C10" s="102" t="s">
        <v>7</v>
      </c>
      <c r="D10" s="139" t="s">
        <v>8</v>
      </c>
      <c r="E10" s="223"/>
      <c r="F10" s="140"/>
      <c r="G10" s="102" t="s">
        <v>9</v>
      </c>
    </row>
    <row r="11" ht="15" customHeight="1" spans="1:8">
      <c r="A11" s="105"/>
      <c r="B11" s="203"/>
      <c r="C11" s="106"/>
      <c r="D11" s="204" t="s">
        <v>10</v>
      </c>
      <c r="E11" s="204" t="s">
        <v>11</v>
      </c>
      <c r="F11" s="204" t="s">
        <v>12</v>
      </c>
      <c r="G11" s="106"/>
      <c r="H11" s="224"/>
    </row>
    <row r="12" ht="15" customHeight="1" spans="1:7">
      <c r="A12" s="105"/>
      <c r="B12" s="182"/>
      <c r="C12" s="105">
        <v>2020</v>
      </c>
      <c r="D12" s="205" t="s">
        <v>13</v>
      </c>
      <c r="E12" s="205" t="s">
        <v>14</v>
      </c>
      <c r="F12" s="205"/>
      <c r="G12" s="106">
        <v>2022</v>
      </c>
    </row>
    <row r="13" ht="9" customHeight="1" spans="1:7">
      <c r="A13" s="206"/>
      <c r="B13" s="207"/>
      <c r="C13" s="206"/>
      <c r="D13" s="206"/>
      <c r="E13" s="206"/>
      <c r="F13" s="206"/>
      <c r="G13" s="237"/>
    </row>
    <row r="14" ht="15" customHeight="1" spans="1:7">
      <c r="A14" s="113" t="s">
        <v>62</v>
      </c>
      <c r="B14" s="210" t="s">
        <v>63</v>
      </c>
      <c r="C14" s="212"/>
      <c r="D14" s="212"/>
      <c r="E14" s="212"/>
      <c r="F14" s="212"/>
      <c r="G14" s="212"/>
    </row>
    <row r="15" s="169" customFormat="1" ht="6.75" customHeight="1" spans="1:7">
      <c r="A15" s="212"/>
      <c r="B15" s="210"/>
      <c r="C15" s="114"/>
      <c r="D15" s="114"/>
      <c r="E15" s="114"/>
      <c r="F15" s="114"/>
      <c r="G15" s="114"/>
    </row>
    <row r="16" s="169" customFormat="1" ht="15" customHeight="1" spans="1:7">
      <c r="A16" s="114" t="s">
        <v>252</v>
      </c>
      <c r="B16" s="214" t="s">
        <v>65</v>
      </c>
      <c r="C16" s="112">
        <v>0</v>
      </c>
      <c r="D16" s="112">
        <v>0</v>
      </c>
      <c r="E16" s="112">
        <f>F16-D16</f>
        <v>55000</v>
      </c>
      <c r="F16" s="112">
        <v>55000</v>
      </c>
      <c r="G16" s="112">
        <v>55000</v>
      </c>
    </row>
    <row r="17" s="169" customFormat="1" ht="15" customHeight="1" spans="1:7">
      <c r="A17" s="114" t="s">
        <v>375</v>
      </c>
      <c r="B17" s="214" t="s">
        <v>69</v>
      </c>
      <c r="C17" s="112">
        <v>8000</v>
      </c>
      <c r="D17" s="112">
        <v>0</v>
      </c>
      <c r="E17" s="112">
        <f t="shared" ref="E17:E20" si="0">F17-D17</f>
        <v>31000</v>
      </c>
      <c r="F17" s="112">
        <v>31000</v>
      </c>
      <c r="G17" s="112">
        <v>31000</v>
      </c>
    </row>
    <row r="18" s="169" customFormat="1" ht="15" customHeight="1" spans="1:7">
      <c r="A18" s="114" t="s">
        <v>253</v>
      </c>
      <c r="B18" s="214" t="s">
        <v>78</v>
      </c>
      <c r="C18" s="112">
        <v>185340.25</v>
      </c>
      <c r="D18" s="112">
        <v>1924</v>
      </c>
      <c r="E18" s="112">
        <f t="shared" si="0"/>
        <v>274076</v>
      </c>
      <c r="F18" s="112">
        <v>276000</v>
      </c>
      <c r="G18" s="112">
        <v>247644</v>
      </c>
    </row>
    <row r="19" s="169" customFormat="1" ht="15" customHeight="1" spans="1:7">
      <c r="A19" s="114" t="s">
        <v>296</v>
      </c>
      <c r="B19" s="214" t="s">
        <v>92</v>
      </c>
      <c r="C19" s="112">
        <v>2710</v>
      </c>
      <c r="D19" s="112">
        <v>219</v>
      </c>
      <c r="E19" s="112">
        <f t="shared" si="0"/>
        <v>9781</v>
      </c>
      <c r="F19" s="112">
        <v>10000</v>
      </c>
      <c r="G19" s="112">
        <v>10000</v>
      </c>
    </row>
    <row r="20" s="169" customFormat="1" ht="15" customHeight="1" spans="1:7">
      <c r="A20" s="114" t="s">
        <v>256</v>
      </c>
      <c r="B20" s="214" t="s">
        <v>99</v>
      </c>
      <c r="C20" s="112">
        <v>13045.15</v>
      </c>
      <c r="D20" s="112">
        <v>3269</v>
      </c>
      <c r="E20" s="112">
        <f t="shared" si="0"/>
        <v>27731</v>
      </c>
      <c r="F20" s="112">
        <v>31000</v>
      </c>
      <c r="G20" s="112">
        <v>31000</v>
      </c>
    </row>
    <row r="21" s="169" customFormat="1" ht="15" customHeight="1" spans="1:7">
      <c r="A21" s="114"/>
      <c r="B21" s="210"/>
      <c r="C21" s="114"/>
      <c r="D21" s="114"/>
      <c r="E21" s="114"/>
      <c r="F21" s="114"/>
      <c r="G21" s="114"/>
    </row>
    <row r="22" ht="16.5" customHeight="1" spans="1:7">
      <c r="A22" s="179" t="s">
        <v>262</v>
      </c>
      <c r="B22" s="217"/>
      <c r="C22" s="148">
        <f>SUM(C16:C20)</f>
        <v>209095.4</v>
      </c>
      <c r="D22" s="148">
        <f>SUM(D16:D20)</f>
        <v>5412</v>
      </c>
      <c r="E22" s="148">
        <f>SUM(E16:E20)</f>
        <v>397588</v>
      </c>
      <c r="F22" s="148">
        <f>SUM(F16:F20)</f>
        <v>403000</v>
      </c>
      <c r="G22" s="148">
        <f>SUM(G16:G20)</f>
        <v>374644</v>
      </c>
    </row>
    <row r="23" ht="16.5" customHeight="1" spans="1:7">
      <c r="A23" s="182" t="s">
        <v>183</v>
      </c>
      <c r="B23" s="218"/>
      <c r="C23" s="151"/>
      <c r="D23" s="151"/>
      <c r="E23" s="151"/>
      <c r="F23" s="151"/>
      <c r="G23" s="151"/>
    </row>
    <row r="24" ht="9" customHeight="1" spans="1:7">
      <c r="A24" s="206"/>
      <c r="B24" s="207"/>
      <c r="C24" s="206"/>
      <c r="D24" s="206"/>
      <c r="E24" s="206"/>
      <c r="F24" s="206"/>
      <c r="G24" s="237"/>
    </row>
    <row r="25" ht="15" customHeight="1" spans="1:7">
      <c r="A25" s="113" t="s">
        <v>186</v>
      </c>
      <c r="B25" s="210"/>
      <c r="C25" s="212"/>
      <c r="D25" s="212"/>
      <c r="E25" s="212"/>
      <c r="F25" s="212"/>
      <c r="G25" s="212"/>
    </row>
    <row r="26" s="169" customFormat="1" ht="6.75" customHeight="1" spans="1:7">
      <c r="A26" s="212"/>
      <c r="B26" s="210"/>
      <c r="C26" s="114"/>
      <c r="D26" s="114"/>
      <c r="E26" s="114"/>
      <c r="F26" s="114"/>
      <c r="G26" s="114"/>
    </row>
    <row r="27" ht="15" customHeight="1" spans="1:7">
      <c r="A27" s="291" t="s">
        <v>376</v>
      </c>
      <c r="B27" s="214" t="s">
        <v>191</v>
      </c>
      <c r="C27" s="112">
        <v>0</v>
      </c>
      <c r="D27" s="112">
        <v>0</v>
      </c>
      <c r="E27" s="289">
        <f>F27-D27</f>
        <v>0</v>
      </c>
      <c r="F27" s="290">
        <v>0</v>
      </c>
      <c r="G27" s="112">
        <v>28113</v>
      </c>
    </row>
    <row r="28" ht="15" customHeight="1" spans="1:7">
      <c r="A28" s="114" t="s">
        <v>377</v>
      </c>
      <c r="B28" s="214" t="s">
        <v>195</v>
      </c>
      <c r="C28" s="112">
        <v>0</v>
      </c>
      <c r="D28" s="112">
        <v>0</v>
      </c>
      <c r="E28" s="289">
        <f t="shared" ref="E28" si="1">F28-D28</f>
        <v>0</v>
      </c>
      <c r="F28" s="290">
        <v>0</v>
      </c>
      <c r="G28" s="112">
        <v>20243</v>
      </c>
    </row>
    <row r="29" ht="15" customHeight="1" spans="1:12">
      <c r="A29" s="114"/>
      <c r="B29" s="214"/>
      <c r="C29" s="288"/>
      <c r="D29" s="112"/>
      <c r="E29" s="288"/>
      <c r="F29" s="288"/>
      <c r="G29" s="288"/>
      <c r="L29" s="243"/>
    </row>
    <row r="30" ht="16.5" customHeight="1" spans="1:7">
      <c r="A30" s="179" t="s">
        <v>237</v>
      </c>
      <c r="B30" s="217"/>
      <c r="C30" s="148">
        <f>SUM(C27:C29)</f>
        <v>0</v>
      </c>
      <c r="D30" s="148">
        <f>SUM(D27:D29)</f>
        <v>0</v>
      </c>
      <c r="E30" s="148">
        <f>SUM(E27:E29)</f>
        <v>0</v>
      </c>
      <c r="F30" s="148">
        <f>SUM(F27:F28)</f>
        <v>0</v>
      </c>
      <c r="G30" s="148">
        <f>SUM(G27:G29)</f>
        <v>48356</v>
      </c>
    </row>
    <row r="31" ht="16.5" customHeight="1" spans="1:7">
      <c r="A31" s="182"/>
      <c r="B31" s="218"/>
      <c r="C31" s="151"/>
      <c r="D31" s="151"/>
      <c r="E31" s="151"/>
      <c r="F31" s="151"/>
      <c r="G31" s="151"/>
    </row>
    <row r="32" ht="16.5" customHeight="1" spans="1:7">
      <c r="A32" s="184" t="s">
        <v>238</v>
      </c>
      <c r="B32" s="217"/>
      <c r="C32" s="220">
        <f>C22+C30</f>
        <v>209095.4</v>
      </c>
      <c r="D32" s="220">
        <f t="shared" ref="D32:G32" si="2">D22+D30</f>
        <v>5412</v>
      </c>
      <c r="E32" s="220">
        <f t="shared" si="2"/>
        <v>397588</v>
      </c>
      <c r="F32" s="220">
        <f t="shared" si="2"/>
        <v>403000</v>
      </c>
      <c r="G32" s="220">
        <f t="shared" si="2"/>
        <v>423000</v>
      </c>
    </row>
    <row r="33" ht="16.5" customHeight="1" spans="1:7">
      <c r="A33" s="186"/>
      <c r="B33" s="218"/>
      <c r="C33" s="221"/>
      <c r="D33" s="221"/>
      <c r="E33" s="221"/>
      <c r="F33" s="221"/>
      <c r="G33" s="221"/>
    </row>
    <row r="36" spans="1:5">
      <c r="A36" s="93" t="s">
        <v>239</v>
      </c>
      <c r="B36" s="93" t="s">
        <v>240</v>
      </c>
      <c r="E36" s="93" t="s">
        <v>241</v>
      </c>
    </row>
    <row r="41" ht="15" customHeight="1" spans="1:7">
      <c r="A41" s="199" t="s">
        <v>378</v>
      </c>
      <c r="B41" s="199" t="s">
        <v>243</v>
      </c>
      <c r="C41" s="199"/>
      <c r="D41" s="199"/>
      <c r="E41" s="199" t="s">
        <v>244</v>
      </c>
      <c r="F41" s="199"/>
      <c r="G41" s="199"/>
    </row>
    <row r="42" ht="15" customHeight="1" spans="1:7">
      <c r="A42" s="200" t="s">
        <v>379</v>
      </c>
      <c r="B42" s="200" t="s">
        <v>265</v>
      </c>
      <c r="C42" s="200"/>
      <c r="D42" s="200"/>
      <c r="E42" s="200" t="s">
        <v>247</v>
      </c>
      <c r="F42" s="200"/>
      <c r="G42" s="200"/>
    </row>
    <row r="43" spans="2:4">
      <c r="B43" s="200"/>
      <c r="C43" s="200"/>
      <c r="D43" s="200"/>
    </row>
    <row r="53" ht="12.75" customHeight="1"/>
    <row r="54" ht="13.5" customHeight="1" spans="1:7">
      <c r="A54" s="137"/>
      <c r="B54" s="137"/>
      <c r="C54" s="137"/>
      <c r="D54" s="137"/>
      <c r="E54" s="137"/>
      <c r="F54" s="137"/>
      <c r="G54" s="137"/>
    </row>
    <row r="55" ht="13.5" customHeight="1" spans="1:7">
      <c r="A55" s="137"/>
      <c r="B55" s="137"/>
      <c r="C55" s="137"/>
      <c r="D55" s="137"/>
      <c r="E55" s="137"/>
      <c r="F55" s="137"/>
      <c r="G55" s="137"/>
    </row>
  </sheetData>
  <sheetProtection password="D60D" sheet="1" objects="1"/>
  <mergeCells count="32">
    <mergeCell ref="A5:G5"/>
    <mergeCell ref="A6:G6"/>
    <mergeCell ref="D10:F10"/>
    <mergeCell ref="B41:D41"/>
    <mergeCell ref="E41:G41"/>
    <mergeCell ref="B42:D42"/>
    <mergeCell ref="E42:G42"/>
    <mergeCell ref="B43:D43"/>
    <mergeCell ref="A10:A12"/>
    <mergeCell ref="A22:A23"/>
    <mergeCell ref="A30:A31"/>
    <mergeCell ref="A32:A33"/>
    <mergeCell ref="B10:B12"/>
    <mergeCell ref="C10:C11"/>
    <mergeCell ref="C22:C23"/>
    <mergeCell ref="C30:C31"/>
    <mergeCell ref="C32:C33"/>
    <mergeCell ref="D22:D23"/>
    <mergeCell ref="D30:D31"/>
    <mergeCell ref="D32:D33"/>
    <mergeCell ref="E22:E23"/>
    <mergeCell ref="E30:E31"/>
    <mergeCell ref="E32:E33"/>
    <mergeCell ref="F11:F12"/>
    <mergeCell ref="F22:F23"/>
    <mergeCell ref="F30:F31"/>
    <mergeCell ref="F32:F33"/>
    <mergeCell ref="G10:G11"/>
    <mergeCell ref="G22:G23"/>
    <mergeCell ref="G30:G31"/>
    <mergeCell ref="G32:G33"/>
    <mergeCell ref="A54:G55"/>
  </mergeCells>
  <pageMargins left="0.432638888888889" right="0.156944444444444" top="0.590277777777778" bottom="0.196527777777778" header="0.472222222222222" footer="0.156944444444444"/>
  <pageSetup paperSize="1" orientation="portrait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86"/>
  <sheetViews>
    <sheetView workbookViewId="0">
      <selection activeCell="C8" sqref="C8"/>
    </sheetView>
  </sheetViews>
  <sheetFormatPr defaultColWidth="9" defaultRowHeight="12" outlineLevelCol="6"/>
  <cols>
    <col min="1" max="1" width="34.2890625" style="296" customWidth="1"/>
    <col min="2" max="2" width="7.7109375" style="296" customWidth="1"/>
    <col min="3" max="3" width="11.4296875" style="296" customWidth="1"/>
    <col min="4" max="6" width="11.2890625" style="296" customWidth="1"/>
    <col min="7" max="7" width="11.7109375" style="296" customWidth="1"/>
    <col min="8" max="16384" width="9.140625" style="296"/>
  </cols>
  <sheetData>
    <row r="1" spans="1:1">
      <c r="A1" s="296" t="s">
        <v>0</v>
      </c>
    </row>
    <row r="2" spans="1:1">
      <c r="A2" s="296" t="s">
        <v>380</v>
      </c>
    </row>
    <row r="3" ht="15" customHeight="1" spans="1:2">
      <c r="A3" s="197"/>
      <c r="B3" s="297"/>
    </row>
    <row r="4" ht="15" customHeight="1" spans="2:2">
      <c r="B4" s="297"/>
    </row>
    <row r="5" ht="15" customHeight="1" spans="1:7">
      <c r="A5" s="298" t="s">
        <v>2</v>
      </c>
      <c r="B5" s="298"/>
      <c r="C5" s="298"/>
      <c r="D5" s="298"/>
      <c r="E5" s="298"/>
      <c r="F5" s="298"/>
      <c r="G5" s="298"/>
    </row>
    <row r="6" ht="15" customHeight="1" spans="1:7">
      <c r="A6" s="299" t="s">
        <v>381</v>
      </c>
      <c r="B6" s="299"/>
      <c r="C6" s="299"/>
      <c r="D6" s="299"/>
      <c r="E6" s="299"/>
      <c r="F6" s="299"/>
      <c r="G6" s="299"/>
    </row>
    <row r="7" spans="2:2">
      <c r="B7" s="297"/>
    </row>
    <row r="8" ht="14" spans="1:2">
      <c r="A8" s="300" t="s">
        <v>382</v>
      </c>
      <c r="B8" s="297"/>
    </row>
    <row r="9" ht="15" customHeight="1" spans="2:2">
      <c r="B9" s="297"/>
    </row>
    <row r="10" ht="15" customHeight="1" spans="1:7">
      <c r="A10" s="301" t="s">
        <v>5</v>
      </c>
      <c r="B10" s="302" t="s">
        <v>6</v>
      </c>
      <c r="C10" s="303" t="s">
        <v>7</v>
      </c>
      <c r="D10" s="304" t="s">
        <v>8</v>
      </c>
      <c r="E10" s="322"/>
      <c r="F10" s="323"/>
      <c r="G10" s="303" t="s">
        <v>9</v>
      </c>
    </row>
    <row r="11" ht="15" customHeight="1" spans="1:7">
      <c r="A11" s="305"/>
      <c r="B11" s="306"/>
      <c r="C11" s="307"/>
      <c r="D11" s="308" t="s">
        <v>10</v>
      </c>
      <c r="E11" s="308" t="s">
        <v>11</v>
      </c>
      <c r="F11" s="308" t="s">
        <v>12</v>
      </c>
      <c r="G11" s="307"/>
    </row>
    <row r="12" ht="15" customHeight="1" spans="1:7">
      <c r="A12" s="305"/>
      <c r="B12" s="309"/>
      <c r="C12" s="305">
        <v>2020</v>
      </c>
      <c r="D12" s="310" t="s">
        <v>13</v>
      </c>
      <c r="E12" s="310" t="s">
        <v>14</v>
      </c>
      <c r="F12" s="310"/>
      <c r="G12" s="307">
        <v>2022</v>
      </c>
    </row>
    <row r="13" ht="9" customHeight="1" spans="1:7">
      <c r="A13" s="311"/>
      <c r="B13" s="312"/>
      <c r="C13" s="311"/>
      <c r="D13" s="311"/>
      <c r="E13" s="311"/>
      <c r="F13" s="311"/>
      <c r="G13" s="324"/>
    </row>
    <row r="14" ht="15" customHeight="1" spans="1:7">
      <c r="A14" s="313" t="s">
        <v>15</v>
      </c>
      <c r="B14" s="314" t="s">
        <v>16</v>
      </c>
      <c r="C14" s="315"/>
      <c r="D14" s="315"/>
      <c r="E14" s="315"/>
      <c r="F14" s="315"/>
      <c r="G14" s="315"/>
    </row>
    <row r="15" s="295" customFormat="1" ht="6.75" customHeight="1" spans="1:7">
      <c r="A15" s="315"/>
      <c r="B15" s="314"/>
      <c r="C15" s="267"/>
      <c r="D15" s="267"/>
      <c r="E15" s="267"/>
      <c r="F15" s="267"/>
      <c r="G15" s="267"/>
    </row>
    <row r="16" s="295" customFormat="1" ht="15" customHeight="1" spans="1:7">
      <c r="A16" s="267" t="s">
        <v>17</v>
      </c>
      <c r="B16" s="268" t="s">
        <v>18</v>
      </c>
      <c r="C16" s="269">
        <v>4868514.13</v>
      </c>
      <c r="D16" s="269">
        <v>2330810.07</v>
      </c>
      <c r="E16" s="269">
        <f>+F16-D16</f>
        <v>3423961.93</v>
      </c>
      <c r="F16" s="269">
        <v>5754772</v>
      </c>
      <c r="G16" s="269">
        <v>5834832</v>
      </c>
    </row>
    <row r="17" s="295" customFormat="1" ht="15" customHeight="1" spans="1:7">
      <c r="A17" s="267" t="s">
        <v>19</v>
      </c>
      <c r="B17" s="268" t="s">
        <v>20</v>
      </c>
      <c r="C17" s="269">
        <v>192000</v>
      </c>
      <c r="D17" s="269">
        <v>90133.34</v>
      </c>
      <c r="E17" s="269">
        <f t="shared" ref="E17:E32" si="0">+F17-D17</f>
        <v>149866.66</v>
      </c>
      <c r="F17" s="269">
        <v>240000</v>
      </c>
      <c r="G17" s="269">
        <v>240000</v>
      </c>
    </row>
    <row r="18" s="295" customFormat="1" ht="15" customHeight="1" spans="1:7">
      <c r="A18" s="267" t="s">
        <v>21</v>
      </c>
      <c r="B18" s="268" t="s">
        <v>22</v>
      </c>
      <c r="C18" s="269">
        <v>102000</v>
      </c>
      <c r="D18" s="269">
        <v>51000</v>
      </c>
      <c r="E18" s="269">
        <f t="shared" si="0"/>
        <v>51000</v>
      </c>
      <c r="F18" s="269">
        <v>102000</v>
      </c>
      <c r="G18" s="269">
        <v>102000</v>
      </c>
    </row>
    <row r="19" s="295" customFormat="1" ht="15" customHeight="1" spans="1:7">
      <c r="A19" s="267" t="s">
        <v>23</v>
      </c>
      <c r="B19" s="268" t="s">
        <v>24</v>
      </c>
      <c r="C19" s="269">
        <v>102000</v>
      </c>
      <c r="D19" s="269">
        <v>51000</v>
      </c>
      <c r="E19" s="269">
        <f t="shared" si="0"/>
        <v>51000</v>
      </c>
      <c r="F19" s="269">
        <v>102000</v>
      </c>
      <c r="G19" s="269">
        <v>102000</v>
      </c>
    </row>
    <row r="20" s="295" customFormat="1" ht="15" customHeight="1" spans="1:7">
      <c r="A20" s="267" t="s">
        <v>25</v>
      </c>
      <c r="B20" s="268" t="s">
        <v>26</v>
      </c>
      <c r="C20" s="269">
        <v>48000</v>
      </c>
      <c r="D20" s="269">
        <v>36000</v>
      </c>
      <c r="E20" s="269">
        <f t="shared" si="0"/>
        <v>24000</v>
      </c>
      <c r="F20" s="269">
        <v>60000</v>
      </c>
      <c r="G20" s="269">
        <v>60000</v>
      </c>
    </row>
    <row r="21" s="295" customFormat="1" ht="15" customHeight="1" spans="1:7">
      <c r="A21" s="267" t="s">
        <v>27</v>
      </c>
      <c r="B21" s="268" t="s">
        <v>28</v>
      </c>
      <c r="C21" s="269"/>
      <c r="D21" s="269"/>
      <c r="E21" s="269"/>
      <c r="F21" s="269"/>
      <c r="G21" s="269"/>
    </row>
    <row r="22" s="295" customFormat="1" ht="15" customHeight="1" spans="1:7">
      <c r="A22" s="267" t="s">
        <v>29</v>
      </c>
      <c r="B22" s="268"/>
      <c r="C22" s="269">
        <v>5000</v>
      </c>
      <c r="D22" s="269">
        <v>0</v>
      </c>
      <c r="E22" s="269">
        <f t="shared" si="0"/>
        <v>0</v>
      </c>
      <c r="F22" s="269">
        <v>0</v>
      </c>
      <c r="G22" s="269">
        <v>0</v>
      </c>
    </row>
    <row r="23" s="295" customFormat="1" ht="15" customHeight="1" spans="1:7">
      <c r="A23" s="267" t="s">
        <v>30</v>
      </c>
      <c r="B23" s="268"/>
      <c r="C23" s="269">
        <v>0</v>
      </c>
      <c r="D23" s="269">
        <v>0</v>
      </c>
      <c r="E23" s="269">
        <f t="shared" si="0"/>
        <v>0</v>
      </c>
      <c r="F23" s="269">
        <v>0</v>
      </c>
      <c r="G23" s="269">
        <v>34658</v>
      </c>
    </row>
    <row r="24" s="295" customFormat="1" ht="15" customHeight="1" spans="1:7">
      <c r="A24" s="267" t="s">
        <v>33</v>
      </c>
      <c r="B24" s="268" t="s">
        <v>34</v>
      </c>
      <c r="C24" s="269">
        <v>415855</v>
      </c>
      <c r="D24" s="269">
        <v>0</v>
      </c>
      <c r="E24" s="269">
        <f t="shared" si="0"/>
        <v>486236</v>
      </c>
      <c r="F24" s="269">
        <v>486236</v>
      </c>
      <c r="G24" s="269">
        <v>486236</v>
      </c>
    </row>
    <row r="25" s="295" customFormat="1" ht="15" customHeight="1" spans="1:7">
      <c r="A25" s="267" t="s">
        <v>35</v>
      </c>
      <c r="B25" s="268" t="s">
        <v>36</v>
      </c>
      <c r="C25" s="269">
        <v>40000</v>
      </c>
      <c r="D25" s="269">
        <v>0</v>
      </c>
      <c r="E25" s="269">
        <f t="shared" si="0"/>
        <v>50000</v>
      </c>
      <c r="F25" s="269">
        <v>50000</v>
      </c>
      <c r="G25" s="269">
        <v>50000</v>
      </c>
    </row>
    <row r="26" s="295" customFormat="1" ht="15" customHeight="1" spans="1:7">
      <c r="A26" s="267" t="s">
        <v>37</v>
      </c>
      <c r="B26" s="268" t="s">
        <v>38</v>
      </c>
      <c r="C26" s="269"/>
      <c r="D26" s="269"/>
      <c r="E26" s="269"/>
      <c r="F26" s="269"/>
      <c r="G26" s="269"/>
    </row>
    <row r="27" s="295" customFormat="1" ht="15" customHeight="1" spans="1:7">
      <c r="A27" s="267" t="s">
        <v>39</v>
      </c>
      <c r="B27" s="268"/>
      <c r="C27" s="269">
        <v>401172</v>
      </c>
      <c r="D27" s="269">
        <v>383802</v>
      </c>
      <c r="E27" s="269">
        <f t="shared" si="0"/>
        <v>86422</v>
      </c>
      <c r="F27" s="269">
        <v>470224</v>
      </c>
      <c r="G27" s="269">
        <v>486236</v>
      </c>
    </row>
    <row r="28" s="295" customFormat="1" ht="15" customHeight="1" spans="1:7">
      <c r="A28" s="267" t="s">
        <v>40</v>
      </c>
      <c r="B28" s="268"/>
      <c r="C28" s="316" t="s">
        <v>41</v>
      </c>
      <c r="D28" s="269">
        <v>0</v>
      </c>
      <c r="E28" s="269">
        <v>0</v>
      </c>
      <c r="F28" s="269">
        <v>0</v>
      </c>
      <c r="G28" s="269">
        <v>50000</v>
      </c>
    </row>
    <row r="29" s="295" customFormat="1" ht="15" customHeight="1" spans="1:7">
      <c r="A29" s="267" t="s">
        <v>42</v>
      </c>
      <c r="B29" s="268" t="s">
        <v>43</v>
      </c>
      <c r="C29" s="269">
        <v>584221.7</v>
      </c>
      <c r="D29" s="269">
        <v>279697.21</v>
      </c>
      <c r="E29" s="269">
        <f t="shared" si="0"/>
        <v>410876.79</v>
      </c>
      <c r="F29" s="269">
        <v>690574</v>
      </c>
      <c r="G29" s="269">
        <v>700180</v>
      </c>
    </row>
    <row r="30" s="295" customFormat="1" ht="15" customHeight="1" spans="1:7">
      <c r="A30" s="267" t="s">
        <v>44</v>
      </c>
      <c r="B30" s="268" t="s">
        <v>45</v>
      </c>
      <c r="C30" s="269">
        <v>9600</v>
      </c>
      <c r="D30" s="269">
        <v>4700</v>
      </c>
      <c r="E30" s="269">
        <f t="shared" si="0"/>
        <v>7300</v>
      </c>
      <c r="F30" s="269">
        <v>12000</v>
      </c>
      <c r="G30" s="269">
        <v>12000</v>
      </c>
    </row>
    <row r="31" s="295" customFormat="1" ht="15" customHeight="1" spans="1:7">
      <c r="A31" s="267" t="s">
        <v>46</v>
      </c>
      <c r="B31" s="268" t="s">
        <v>47</v>
      </c>
      <c r="C31" s="269">
        <v>62109.45</v>
      </c>
      <c r="D31" s="269">
        <v>30076.95</v>
      </c>
      <c r="E31" s="269">
        <f t="shared" si="0"/>
        <v>44131.05</v>
      </c>
      <c r="F31" s="269">
        <v>74208</v>
      </c>
      <c r="G31" s="269">
        <v>76836</v>
      </c>
    </row>
    <row r="32" s="295" customFormat="1" ht="15" customHeight="1" spans="1:7">
      <c r="A32" s="267" t="s">
        <v>48</v>
      </c>
      <c r="B32" s="268" t="s">
        <v>49</v>
      </c>
      <c r="C32" s="269">
        <v>9600</v>
      </c>
      <c r="D32" s="269">
        <v>4700</v>
      </c>
      <c r="E32" s="269">
        <f t="shared" si="0"/>
        <v>7300</v>
      </c>
      <c r="F32" s="269">
        <v>12000</v>
      </c>
      <c r="G32" s="269">
        <v>12000</v>
      </c>
    </row>
    <row r="33" s="295" customFormat="1" ht="15" customHeight="1" spans="1:7">
      <c r="A33" s="267" t="s">
        <v>52</v>
      </c>
      <c r="B33" s="268"/>
      <c r="C33" s="269"/>
      <c r="D33" s="269"/>
      <c r="E33" s="269"/>
      <c r="F33" s="269"/>
      <c r="G33" s="269"/>
    </row>
    <row r="34" s="295" customFormat="1" ht="15" customHeight="1" spans="1:7">
      <c r="A34" s="267" t="s">
        <v>53</v>
      </c>
      <c r="B34" s="268"/>
      <c r="C34" s="269"/>
      <c r="D34" s="269"/>
      <c r="E34" s="269"/>
      <c r="F34" s="269"/>
      <c r="G34" s="269"/>
    </row>
    <row r="35" s="295" customFormat="1" ht="15" customHeight="1" spans="1:7">
      <c r="A35" s="267" t="s">
        <v>54</v>
      </c>
      <c r="B35" s="268"/>
      <c r="C35" s="269"/>
      <c r="D35" s="269"/>
      <c r="E35" s="269"/>
      <c r="F35" s="269"/>
      <c r="G35" s="269"/>
    </row>
    <row r="36" s="295" customFormat="1" ht="15" customHeight="1" spans="1:7">
      <c r="A36" s="267" t="s">
        <v>55</v>
      </c>
      <c r="B36" s="268" t="s">
        <v>18</v>
      </c>
      <c r="C36" s="269">
        <v>0</v>
      </c>
      <c r="D36" s="269">
        <v>0</v>
      </c>
      <c r="E36" s="269">
        <f t="shared" ref="E36:E39" si="1">+F36-D36</f>
        <v>0</v>
      </c>
      <c r="F36" s="269">
        <v>0</v>
      </c>
      <c r="G36" s="269">
        <v>127715</v>
      </c>
    </row>
    <row r="37" spans="1:7">
      <c r="A37" s="267" t="s">
        <v>56</v>
      </c>
      <c r="B37" s="268" t="s">
        <v>34</v>
      </c>
      <c r="C37" s="269">
        <v>0</v>
      </c>
      <c r="D37" s="269">
        <v>0</v>
      </c>
      <c r="E37" s="269">
        <f t="shared" si="1"/>
        <v>0</v>
      </c>
      <c r="F37" s="269">
        <v>0</v>
      </c>
      <c r="G37" s="269">
        <v>18245</v>
      </c>
    </row>
    <row r="38" spans="1:7">
      <c r="A38" s="267" t="s">
        <v>57</v>
      </c>
      <c r="B38" s="268" t="s">
        <v>43</v>
      </c>
      <c r="C38" s="269">
        <v>0</v>
      </c>
      <c r="D38" s="269">
        <v>0</v>
      </c>
      <c r="E38" s="269">
        <f t="shared" si="1"/>
        <v>0</v>
      </c>
      <c r="F38" s="269">
        <v>0</v>
      </c>
      <c r="G38" s="269">
        <v>15326</v>
      </c>
    </row>
    <row r="39" spans="1:7">
      <c r="A39" s="267" t="s">
        <v>58</v>
      </c>
      <c r="B39" s="268" t="s">
        <v>47</v>
      </c>
      <c r="C39" s="269">
        <v>0</v>
      </c>
      <c r="D39" s="269">
        <v>0</v>
      </c>
      <c r="E39" s="269">
        <f t="shared" si="1"/>
        <v>0</v>
      </c>
      <c r="F39" s="269">
        <v>0</v>
      </c>
      <c r="G39" s="269">
        <v>3864</v>
      </c>
    </row>
    <row r="40" spans="1:7">
      <c r="A40" s="315"/>
      <c r="B40" s="268"/>
      <c r="C40" s="269"/>
      <c r="D40" s="269"/>
      <c r="E40" s="269"/>
      <c r="F40" s="269"/>
      <c r="G40" s="269"/>
    </row>
    <row r="41" ht="16.5" customHeight="1" spans="1:7">
      <c r="A41" s="302" t="s">
        <v>59</v>
      </c>
      <c r="B41" s="317"/>
      <c r="C41" s="318">
        <f>SUM(C16:C40)</f>
        <v>6840072.28</v>
      </c>
      <c r="D41" s="318">
        <f>SUM(D16:D40)</f>
        <v>3261919.57</v>
      </c>
      <c r="E41" s="318">
        <f>SUM(E16:E40)</f>
        <v>4792094.43</v>
      </c>
      <c r="F41" s="318">
        <f>SUM(F16:F40)</f>
        <v>8054014</v>
      </c>
      <c r="G41" s="318">
        <f>SUM(G16:G40)</f>
        <v>8412128</v>
      </c>
    </row>
    <row r="42" ht="16.5" customHeight="1" spans="1:7">
      <c r="A42" s="309"/>
      <c r="B42" s="319"/>
      <c r="C42" s="320"/>
      <c r="D42" s="320"/>
      <c r="E42" s="320"/>
      <c r="F42" s="320"/>
      <c r="G42" s="320"/>
    </row>
    <row r="43" s="295" customFormat="1" ht="15" customHeight="1" spans="1:7">
      <c r="A43" s="321"/>
      <c r="C43" s="321"/>
      <c r="D43" s="321"/>
      <c r="E43" s="321"/>
      <c r="F43" s="321"/>
      <c r="G43" s="321"/>
    </row>
    <row r="44" s="295" customFormat="1" ht="15" customHeight="1" spans="1:7">
      <c r="A44" s="321"/>
      <c r="C44" s="321"/>
      <c r="D44" s="321"/>
      <c r="E44" s="321"/>
      <c r="F44" s="321"/>
      <c r="G44" s="321"/>
    </row>
    <row r="45" s="295" customFormat="1" ht="15" customHeight="1" spans="1:7">
      <c r="A45" s="321"/>
      <c r="C45" s="321"/>
      <c r="D45" s="321"/>
      <c r="E45" s="321"/>
      <c r="F45" s="321"/>
      <c r="G45" s="321"/>
    </row>
    <row r="46" s="295" customFormat="1" ht="15" customHeight="1" spans="1:7">
      <c r="A46" s="321"/>
      <c r="C46" s="321"/>
      <c r="D46" s="321"/>
      <c r="E46" s="321"/>
      <c r="F46" s="321"/>
      <c r="G46" s="321"/>
    </row>
    <row r="47" s="295" customFormat="1" ht="15" customHeight="1" spans="1:7">
      <c r="A47" s="321"/>
      <c r="C47" s="321"/>
      <c r="D47" s="321"/>
      <c r="E47" s="321"/>
      <c r="F47" s="321"/>
      <c r="G47" s="321"/>
    </row>
    <row r="48" s="295" customFormat="1" ht="15" customHeight="1" spans="1:7">
      <c r="A48" s="321"/>
      <c r="C48" s="321"/>
      <c r="D48" s="321"/>
      <c r="E48" s="321"/>
      <c r="F48" s="321"/>
      <c r="G48" s="321"/>
    </row>
    <row r="49" s="295" customFormat="1" ht="15" customHeight="1" spans="1:7">
      <c r="A49" s="321"/>
      <c r="C49" s="321"/>
      <c r="D49" s="321"/>
      <c r="E49" s="321"/>
      <c r="F49" s="321"/>
      <c r="G49" s="321"/>
    </row>
    <row r="50" s="295" customFormat="1" ht="15" customHeight="1" spans="1:7">
      <c r="A50" s="321"/>
      <c r="C50" s="321"/>
      <c r="D50" s="321"/>
      <c r="E50" s="321"/>
      <c r="F50" s="321"/>
      <c r="G50" s="321"/>
    </row>
    <row r="51" s="295" customFormat="1" ht="15" customHeight="1" spans="1:7">
      <c r="A51" s="321"/>
      <c r="C51" s="321"/>
      <c r="D51" s="321"/>
      <c r="E51" s="321"/>
      <c r="F51" s="321"/>
      <c r="G51" s="321"/>
    </row>
    <row r="52" s="295" customFormat="1" ht="15" customHeight="1" spans="1:7">
      <c r="A52" s="321"/>
      <c r="C52" s="321"/>
      <c r="D52" s="321"/>
      <c r="E52" s="321"/>
      <c r="F52" s="321"/>
      <c r="G52" s="321"/>
    </row>
    <row r="53" spans="1:1">
      <c r="A53" s="296" t="s">
        <v>0</v>
      </c>
    </row>
    <row r="54" spans="1:1">
      <c r="A54" s="296" t="s">
        <v>383</v>
      </c>
    </row>
    <row r="55" ht="15" customHeight="1" spans="1:2">
      <c r="A55" s="197"/>
      <c r="B55" s="297"/>
    </row>
    <row r="56" ht="15" customHeight="1" spans="2:2">
      <c r="B56" s="297"/>
    </row>
    <row r="57" ht="15" customHeight="1" spans="1:7">
      <c r="A57" s="298" t="s">
        <v>2</v>
      </c>
      <c r="B57" s="298"/>
      <c r="C57" s="298"/>
      <c r="D57" s="298"/>
      <c r="E57" s="298"/>
      <c r="F57" s="298"/>
      <c r="G57" s="298"/>
    </row>
    <row r="58" ht="15" customHeight="1" spans="1:7">
      <c r="A58" s="299" t="s">
        <v>381</v>
      </c>
      <c r="B58" s="299"/>
      <c r="C58" s="299"/>
      <c r="D58" s="299"/>
      <c r="E58" s="299"/>
      <c r="F58" s="299"/>
      <c r="G58" s="299"/>
    </row>
    <row r="59" spans="2:2">
      <c r="B59" s="297"/>
    </row>
    <row r="60" ht="14" spans="1:2">
      <c r="A60" s="300" t="s">
        <v>382</v>
      </c>
      <c r="B60" s="297"/>
    </row>
    <row r="61" ht="15" customHeight="1" spans="2:2">
      <c r="B61" s="297"/>
    </row>
    <row r="62" ht="15" customHeight="1" spans="1:7">
      <c r="A62" s="301" t="s">
        <v>5</v>
      </c>
      <c r="B62" s="302" t="s">
        <v>6</v>
      </c>
      <c r="C62" s="303" t="s">
        <v>7</v>
      </c>
      <c r="D62" s="304" t="s">
        <v>8</v>
      </c>
      <c r="E62" s="322"/>
      <c r="F62" s="323"/>
      <c r="G62" s="303" t="s">
        <v>9</v>
      </c>
    </row>
    <row r="63" ht="15" customHeight="1" spans="1:7">
      <c r="A63" s="305"/>
      <c r="B63" s="306"/>
      <c r="C63" s="307"/>
      <c r="D63" s="308" t="s">
        <v>10</v>
      </c>
      <c r="E63" s="308" t="s">
        <v>11</v>
      </c>
      <c r="F63" s="308" t="s">
        <v>12</v>
      </c>
      <c r="G63" s="307"/>
    </row>
    <row r="64" ht="15" customHeight="1" spans="1:7">
      <c r="A64" s="305"/>
      <c r="B64" s="309"/>
      <c r="C64" s="305">
        <v>2020</v>
      </c>
      <c r="D64" s="310" t="s">
        <v>13</v>
      </c>
      <c r="E64" s="310" t="s">
        <v>14</v>
      </c>
      <c r="F64" s="310"/>
      <c r="G64" s="307">
        <v>2022</v>
      </c>
    </row>
    <row r="65" ht="9" customHeight="1" spans="1:7">
      <c r="A65" s="311"/>
      <c r="B65" s="312"/>
      <c r="C65" s="311"/>
      <c r="D65" s="311"/>
      <c r="E65" s="311"/>
      <c r="F65" s="311"/>
      <c r="G65" s="324"/>
    </row>
    <row r="66" ht="15" customHeight="1" spans="1:7">
      <c r="A66" s="313" t="s">
        <v>62</v>
      </c>
      <c r="B66" s="314" t="s">
        <v>63</v>
      </c>
      <c r="C66" s="315"/>
      <c r="D66" s="315"/>
      <c r="E66" s="315"/>
      <c r="F66" s="315"/>
      <c r="G66" s="315"/>
    </row>
    <row r="67" s="295" customFormat="1" ht="6.75" customHeight="1" spans="1:7">
      <c r="A67" s="315"/>
      <c r="B67" s="314"/>
      <c r="C67" s="267"/>
      <c r="D67" s="267"/>
      <c r="E67" s="267"/>
      <c r="F67" s="267"/>
      <c r="G67" s="267"/>
    </row>
    <row r="68" s="295" customFormat="1" ht="15" customHeight="1" spans="1:7">
      <c r="A68" s="267" t="s">
        <v>252</v>
      </c>
      <c r="B68" s="268" t="s">
        <v>65</v>
      </c>
      <c r="C68" s="269">
        <v>6658</v>
      </c>
      <c r="D68" s="325">
        <v>0</v>
      </c>
      <c r="E68" s="269">
        <f>F68-D68</f>
        <v>137000</v>
      </c>
      <c r="F68" s="325">
        <v>137000</v>
      </c>
      <c r="G68" s="325">
        <v>137000</v>
      </c>
    </row>
    <row r="69" s="295" customFormat="1" ht="15" customHeight="1" spans="1:7">
      <c r="A69" s="267" t="s">
        <v>253</v>
      </c>
      <c r="B69" s="268" t="s">
        <v>78</v>
      </c>
      <c r="C69" s="269">
        <v>116400</v>
      </c>
      <c r="D69" s="325">
        <v>0</v>
      </c>
      <c r="E69" s="269">
        <f>F69-D69</f>
        <v>147000</v>
      </c>
      <c r="F69" s="325">
        <v>147000</v>
      </c>
      <c r="G69" s="325">
        <v>147000</v>
      </c>
    </row>
    <row r="70" s="295" customFormat="1" ht="15" customHeight="1" spans="1:7">
      <c r="A70" s="267" t="s">
        <v>256</v>
      </c>
      <c r="B70" s="268" t="s">
        <v>99</v>
      </c>
      <c r="C70" s="269">
        <v>4510.5</v>
      </c>
      <c r="D70" s="325">
        <v>0</v>
      </c>
      <c r="E70" s="269">
        <f t="shared" ref="E70:E71" si="2">F70-D70</f>
        <v>113000</v>
      </c>
      <c r="F70" s="325">
        <v>113000</v>
      </c>
      <c r="G70" s="325">
        <v>113000</v>
      </c>
    </row>
    <row r="71" s="295" customFormat="1" ht="15" customHeight="1" spans="1:7">
      <c r="A71" s="267" t="s">
        <v>384</v>
      </c>
      <c r="B71" s="268" t="s">
        <v>99</v>
      </c>
      <c r="C71" s="269">
        <v>215391.64</v>
      </c>
      <c r="D71" s="325">
        <v>84000</v>
      </c>
      <c r="E71" s="269">
        <f t="shared" si="2"/>
        <v>537600</v>
      </c>
      <c r="F71" s="325">
        <v>621600</v>
      </c>
      <c r="G71" s="325">
        <v>594000</v>
      </c>
    </row>
    <row r="72" s="295" customFormat="1" ht="15" customHeight="1" spans="1:7">
      <c r="A72" s="309"/>
      <c r="B72" s="326"/>
      <c r="C72" s="306"/>
      <c r="D72" s="325"/>
      <c r="E72" s="269"/>
      <c r="F72" s="325"/>
      <c r="G72" s="325"/>
    </row>
    <row r="73" ht="16.5" customHeight="1" spans="1:7">
      <c r="A73" s="302" t="s">
        <v>262</v>
      </c>
      <c r="B73" s="317"/>
      <c r="C73" s="318">
        <f>SUM(C68:C72)</f>
        <v>342960.14</v>
      </c>
      <c r="D73" s="318">
        <f>SUM(D68:D72)</f>
        <v>84000</v>
      </c>
      <c r="E73" s="318">
        <f>SUM(E68:E72)</f>
        <v>934600</v>
      </c>
      <c r="F73" s="318">
        <f>SUM(F68:F72)</f>
        <v>1018600</v>
      </c>
      <c r="G73" s="318">
        <f>SUM(G68:G72)</f>
        <v>991000</v>
      </c>
    </row>
    <row r="74" ht="16.5" customHeight="1" spans="1:7">
      <c r="A74" s="309" t="s">
        <v>183</v>
      </c>
      <c r="B74" s="319"/>
      <c r="C74" s="320"/>
      <c r="D74" s="320"/>
      <c r="E74" s="320"/>
      <c r="F74" s="320"/>
      <c r="G74" s="320"/>
    </row>
    <row r="75" ht="16.5" customHeight="1" spans="1:7">
      <c r="A75" s="302" t="s">
        <v>238</v>
      </c>
      <c r="B75" s="317"/>
      <c r="C75" s="318">
        <f>C41+C73</f>
        <v>7183032.42</v>
      </c>
      <c r="D75" s="318">
        <f>D41+D73</f>
        <v>3345919.57</v>
      </c>
      <c r="E75" s="318">
        <f>E41+E73</f>
        <v>5726694.43</v>
      </c>
      <c r="F75" s="318">
        <f>F41+F73</f>
        <v>9072614</v>
      </c>
      <c r="G75" s="318">
        <f>G41+G73</f>
        <v>9403128</v>
      </c>
    </row>
    <row r="76" ht="16.5" customHeight="1" spans="1:7">
      <c r="A76" s="309"/>
      <c r="B76" s="319"/>
      <c r="C76" s="320"/>
      <c r="D76" s="320"/>
      <c r="E76" s="320"/>
      <c r="F76" s="320"/>
      <c r="G76" s="320"/>
    </row>
    <row r="79" spans="1:5">
      <c r="A79" s="296" t="s">
        <v>239</v>
      </c>
      <c r="B79" s="296" t="s">
        <v>240</v>
      </c>
      <c r="E79" s="296" t="s">
        <v>370</v>
      </c>
    </row>
    <row r="84" ht="15" customHeight="1" spans="1:7">
      <c r="A84" s="327" t="s">
        <v>385</v>
      </c>
      <c r="B84" s="328" t="s">
        <v>243</v>
      </c>
      <c r="C84" s="328"/>
      <c r="D84" s="328"/>
      <c r="E84" s="328" t="s">
        <v>244</v>
      </c>
      <c r="F84" s="328"/>
      <c r="G84" s="328"/>
    </row>
    <row r="85" ht="15" customHeight="1" spans="1:7">
      <c r="A85" s="329" t="s">
        <v>386</v>
      </c>
      <c r="B85" s="329" t="s">
        <v>265</v>
      </c>
      <c r="C85" s="329"/>
      <c r="D85" s="329"/>
      <c r="E85" s="329" t="s">
        <v>247</v>
      </c>
      <c r="F85" s="329"/>
      <c r="G85" s="329"/>
    </row>
    <row r="86" spans="2:4">
      <c r="B86" s="329"/>
      <c r="C86" s="329"/>
      <c r="D86" s="329"/>
    </row>
  </sheetData>
  <sheetProtection password="D60D" sheet="1" objects="1"/>
  <mergeCells count="39">
    <mergeCell ref="A5:G5"/>
    <mergeCell ref="A6:G6"/>
    <mergeCell ref="D10:F10"/>
    <mergeCell ref="A57:G57"/>
    <mergeCell ref="A58:G58"/>
    <mergeCell ref="D62:F62"/>
    <mergeCell ref="B84:D84"/>
    <mergeCell ref="E84:G84"/>
    <mergeCell ref="B85:D85"/>
    <mergeCell ref="E85:G85"/>
    <mergeCell ref="B86:D86"/>
    <mergeCell ref="A10:A12"/>
    <mergeCell ref="A41:A42"/>
    <mergeCell ref="A62:A64"/>
    <mergeCell ref="A73:A74"/>
    <mergeCell ref="A75:A76"/>
    <mergeCell ref="B10:B12"/>
    <mergeCell ref="B62:B64"/>
    <mergeCell ref="C10:C11"/>
    <mergeCell ref="C41:C42"/>
    <mergeCell ref="C62:C63"/>
    <mergeCell ref="C73:C74"/>
    <mergeCell ref="C75:C76"/>
    <mergeCell ref="D41:D42"/>
    <mergeCell ref="D73:D74"/>
    <mergeCell ref="D75:D76"/>
    <mergeCell ref="E41:E42"/>
    <mergeCell ref="E73:E74"/>
    <mergeCell ref="E75:E76"/>
    <mergeCell ref="F11:F12"/>
    <mergeCell ref="F41:F42"/>
    <mergeCell ref="F63:F64"/>
    <mergeCell ref="F73:F74"/>
    <mergeCell ref="F75:F76"/>
    <mergeCell ref="G10:G11"/>
    <mergeCell ref="G41:G42"/>
    <mergeCell ref="G62:G63"/>
    <mergeCell ref="G73:G74"/>
    <mergeCell ref="G75:G76"/>
  </mergeCells>
  <pageMargins left="0.432638888888889" right="0.156944444444444" top="0.590277777777778" bottom="0.196527777777778" header="0.472222222222222" footer="0.156944444444444"/>
  <pageSetup paperSize="1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39</vt:i4>
      </vt:variant>
    </vt:vector>
  </HeadingPairs>
  <TitlesOfParts>
    <vt:vector size="39" baseType="lpstr">
      <vt:lpstr>CMO</vt:lpstr>
      <vt:lpstr>CPO</vt:lpstr>
      <vt:lpstr>HRMO</vt:lpstr>
      <vt:lpstr>CBO</vt:lpstr>
      <vt:lpstr>CLO</vt:lpstr>
      <vt:lpstr>CPDO</vt:lpstr>
      <vt:lpstr>SP</vt:lpstr>
      <vt:lpstr>CAO</vt:lpstr>
      <vt:lpstr>IASO</vt:lpstr>
      <vt:lpstr>ISO</vt:lpstr>
      <vt:lpstr>CTO</vt:lpstr>
      <vt:lpstr>ASSESSOR</vt:lpstr>
      <vt:lpstr>CHO</vt:lpstr>
      <vt:lpstr>AGRI</vt:lpstr>
      <vt:lpstr>CEO</vt:lpstr>
      <vt:lpstr>OBO</vt:lpstr>
      <vt:lpstr>ARCH</vt:lpstr>
      <vt:lpstr>GSO</vt:lpstr>
      <vt:lpstr>ACCTG</vt:lpstr>
      <vt:lpstr>CSWDO</vt:lpstr>
      <vt:lpstr>VET</vt:lpstr>
      <vt:lpstr>CCRO</vt:lpstr>
      <vt:lpstr>CTDO</vt:lpstr>
      <vt:lpstr>CENRO</vt:lpstr>
      <vt:lpstr>TIIC</vt:lpstr>
      <vt:lpstr>PSTMO</vt:lpstr>
      <vt:lpstr>ICCC</vt:lpstr>
      <vt:lpstr>ICDRRMO</vt:lpstr>
      <vt:lpstr>LEEO</vt:lpstr>
      <vt:lpstr>TERMINAL</vt:lpstr>
      <vt:lpstr>CENTRAL</vt:lpstr>
      <vt:lpstr>LAPAZ</vt:lpstr>
      <vt:lpstr>JARO-BIG</vt:lpstr>
      <vt:lpstr>JARO-SMALL</vt:lpstr>
      <vt:lpstr>ORIG-AREVALO</vt:lpstr>
      <vt:lpstr>MANDURRIAO</vt:lpstr>
      <vt:lpstr>MOLO BUS</vt:lpstr>
      <vt:lpstr>SPA</vt:lpstr>
      <vt:lpstr>BAYANIHAN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2022-01-12T13:46:00Z</dcterms:created>
  <dcterms:modified xsi:type="dcterms:W3CDTF">2022-01-19T11:03:19Z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1033-3.2.0.6370</vt:lpwstr>
  </property>
</Properties>
</file>